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0" yWindow="0" windowWidth="27300" windowHeight="14600" activeTab="2"/>
  </bookViews>
  <sheets>
    <sheet name="Notes" sheetId="6" r:id="rId1"/>
    <sheet name="Hydro profile" sheetId="1" r:id="rId2"/>
    <sheet name="Fig 1 DO Temp profiles" sheetId="2" r:id="rId3"/>
    <sheet name="Fig 2 All temp profiles" sheetId="5" r:id="rId4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30" i="1"/>
  <c r="M31" i="1"/>
  <c r="M32" i="1"/>
  <c r="M33" i="1"/>
  <c r="M34" i="1"/>
  <c r="L38" i="1"/>
  <c r="M40" i="1"/>
  <c r="O42" i="1"/>
  <c r="O43" i="1"/>
  <c r="M45" i="1"/>
  <c r="M46" i="1"/>
  <c r="M47" i="1"/>
  <c r="M48" i="1"/>
  <c r="M49" i="1"/>
  <c r="M53" i="1"/>
  <c r="M54" i="1"/>
  <c r="M55" i="1"/>
</calcChain>
</file>

<file path=xl/sharedStrings.xml><?xml version="1.0" encoding="utf-8"?>
<sst xmlns="http://schemas.openxmlformats.org/spreadsheetml/2006/main" count="726" uniqueCount="79">
  <si>
    <t>{in a different location, the end of the manta trawl}</t>
  </si>
  <si>
    <t>pH meter</t>
  </si>
  <si>
    <t>DO meter</t>
  </si>
  <si>
    <t>VanDorn</t>
  </si>
  <si>
    <t>Suttons Bay</t>
  </si>
  <si>
    <t>Jenna Scheub</t>
  </si>
  <si>
    <t>Interlochen Arts Academy</t>
  </si>
  <si>
    <t>DO probe</t>
  </si>
  <si>
    <t>Rain water pH, collected from sails: 8.3 {not much water collected}</t>
  </si>
  <si>
    <t>Mary Ellen Newport</t>
  </si>
  <si>
    <t>Rob Grosebeck</t>
  </si>
  <si>
    <t>Beaver Island Community School</t>
  </si>
  <si>
    <t>Kevin Kinnan</t>
  </si>
  <si>
    <t>Benzie Central</t>
  </si>
  <si>
    <t>bucket</t>
  </si>
  <si>
    <t>Lynda Smith</t>
  </si>
  <si>
    <t>Lakeshore High School</t>
  </si>
  <si>
    <t>The data for DO and % saturation may have been skewed because the ship's engine was turned on adnt the probe was floated near the surface. {I think this means the probe did not go straight down, but I doubt it was actually floating.}</t>
  </si>
  <si>
    <t>Air bubble in sample 0. 70 ft sample leaked</t>
  </si>
  <si>
    <t>Winkler</t>
  </si>
  <si>
    <t>Digital thermometer</t>
  </si>
  <si>
    <t>Alicia Angerer</t>
  </si>
  <si>
    <t>Boyne Falls High School</t>
  </si>
  <si>
    <t>between 8, 8.5</t>
  </si>
  <si>
    <t>Lisa Johnson</t>
  </si>
  <si>
    <t>TC Central High School</t>
  </si>
  <si>
    <t>13 ft at dock where bucket was collected {do not know if data for 0 feet is from this bucket, or if 0 feet data was collected at 87 ft station}</t>
  </si>
  <si>
    <t>{datasheet is missing}</t>
  </si>
  <si>
    <t>Julie Goodyke</t>
  </si>
  <si>
    <t>Suttons Bay High School</t>
  </si>
  <si>
    <t>Alicial Angerer</t>
  </si>
  <si>
    <t>Boone Sharpe</t>
  </si>
  <si>
    <t>Kingsley High School</t>
  </si>
  <si>
    <t>Kelly Smith</t>
  </si>
  <si>
    <t>{various notes about water quality, not realted to sampling or data} {average of 12, 13}</t>
  </si>
  <si>
    <t>{station depth cannot be correct since sampled depths are much greater} {average of 13, 13}</t>
  </si>
  <si>
    <t>Joe Rasmus</t>
  </si>
  <si>
    <t>Williamston High School</t>
  </si>
  <si>
    <t>Windspeed is between 15 and 20 mph</t>
  </si>
  <si>
    <t xml:space="preserve">There are two depths recorded: 29.4 ft and 98 ft. The data for 0 and 20 ft has a bracket labeled 1 and the data for 60 and 20 ft has a bracket labeled 2. Do these labels refer to the two different depths? Are there two depths b/c the boat shifted position during sampling? </t>
  </si>
  <si>
    <t>datasheet says TC EAST</t>
  </si>
  <si>
    <t>Instructor says DO was 13.3</t>
  </si>
  <si>
    <t>Instructor says DO was 13.4</t>
  </si>
  <si>
    <t>Karen Richard</t>
  </si>
  <si>
    <t>Glen Lake Community School</t>
  </si>
  <si>
    <t>Notes</t>
  </si>
  <si>
    <t>pH</t>
  </si>
  <si>
    <t>% Saturation</t>
  </si>
  <si>
    <t>DO (ppm)</t>
  </si>
  <si>
    <t>Temperature (°C)</t>
  </si>
  <si>
    <t>pH Method</t>
  </si>
  <si>
    <t>DO Method</t>
  </si>
  <si>
    <t>Temp method</t>
  </si>
  <si>
    <t>Collection method</t>
  </si>
  <si>
    <t>Depth (ft)</t>
  </si>
  <si>
    <t>Station depth (ft)</t>
  </si>
  <si>
    <t>Location</t>
  </si>
  <si>
    <t>Teacher</t>
  </si>
  <si>
    <t>School</t>
  </si>
  <si>
    <t>Date</t>
  </si>
  <si>
    <t>Trip number</t>
  </si>
  <si>
    <t>Bear Lake High School</t>
  </si>
  <si>
    <t>John Prokes</t>
  </si>
  <si>
    <t>{Jeanie thinks these pH numbers look suspicious. A pH of 5 is very low. Did they record the number of drops?}</t>
  </si>
  <si>
    <t>ALL SHEETS</t>
  </si>
  <si>
    <t>cells highlighted yellow indicate data was not recorded on data sheets</t>
  </si>
  <si>
    <t>cells highlighted in red contain suspicious data. Look at notes for explanation</t>
  </si>
  <si>
    <t>cells highlighted in grey are not expected to be filled in because the version of the data sheet used when that trip was taken did not include a space for that data.</t>
  </si>
  <si>
    <t>notes in braces {} are notes from the data enterer. All other notes are copied from data sheets</t>
  </si>
  <si>
    <t>Spring trips have trip numbers 1-13, Fall tripshave trip numbers 14-22</t>
  </si>
  <si>
    <t>A double line separates data from spring and fall</t>
  </si>
  <si>
    <t>HYDROGRAPHIC PROFILE</t>
  </si>
  <si>
    <t xml:space="preserve">Protocol: Record temperature, DO, and pH at various depths. Recording as frequently as you can and as deep as you can. </t>
  </si>
  <si>
    <t>DO meter was used trips 1-6. Trips 7-13 used the Winkler Method. Multiple readings were averaged as shown in each cell.</t>
  </si>
  <si>
    <t>Data are sorted by trip number then by depth, with the shallowest data listed first.</t>
  </si>
  <si>
    <t>In spring, the DO meter had a 25 foot cable, which allowed sampling to about 15 feet. In the fall the DO meter had a 50 ft cable, which allowed sampling to about 40 feet.</t>
  </si>
  <si>
    <t>Starting trip 14 (fall) method was recorded for all tests. Temp (digital thermometer or DO meter); DO (Winkler test or DO meter); pH (phenol red or pH meter)</t>
  </si>
  <si>
    <t>No data was available for May 27, 2015.</t>
  </si>
  <si>
    <t>Formulas are sometimes used to calculate averages or other numbers. Look at the cell to find out if a number is a raw number, or if it is a calculated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</si>
</sst>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9" tint="0.7999816888943144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  <xf numFmtId="0" fontId="1" fillId="2" borderId="0" xfId="0" applyFont="1" applyFill="1"/>
    <xf numFmtId="16" fontId="1" fillId="0" borderId="0" xfId="0" applyNumberFormat="1" applyFont="1"/>
    <xf numFmtId="16" fontId="0" fillId="0" borderId="0" xfId="0" applyNumberFormat="1"/>
    <xf numFmtId="0" fontId="0" fillId="3" borderId="0" xfId="0" applyFill="1"/>
    <xf numFmtId="164" fontId="0" fillId="0" borderId="0" xfId="0" applyNumberFormat="1"/>
    <xf numFmtId="0" fontId="0" fillId="4" borderId="0" xfId="0" applyFill="1"/>
    <xf numFmtId="164" fontId="0" fillId="3" borderId="0" xfId="0" applyNumberFormat="1" applyFill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0" fillId="5" borderId="0" xfId="0" applyFill="1"/>
    <xf numFmtId="164" fontId="0" fillId="5" borderId="0" xfId="0" applyNumberFormat="1" applyFill="1"/>
    <xf numFmtId="0" fontId="1" fillId="5" borderId="0" xfId="0" applyFont="1" applyFill="1"/>
    <xf numFmtId="14" fontId="1" fillId="5" borderId="0" xfId="0" applyNumberFormat="1" applyFont="1" applyFill="1"/>
    <xf numFmtId="0" fontId="2" fillId="3" borderId="0" xfId="0" applyFont="1" applyFill="1"/>
    <xf numFmtId="2" fontId="0" fillId="0" borderId="0" xfId="0" applyNumberFormat="1"/>
    <xf numFmtId="2" fontId="0" fillId="3" borderId="0" xfId="0" applyNumberFormat="1" applyFill="1"/>
    <xf numFmtId="2" fontId="0" fillId="5" borderId="0" xfId="0" applyNumberFormat="1" applyFill="1"/>
    <xf numFmtId="2" fontId="0" fillId="0" borderId="0" xfId="0" applyNumberFormat="1" applyFill="1"/>
    <xf numFmtId="0" fontId="0" fillId="6" borderId="0" xfId="0" applyFill="1"/>
    <xf numFmtId="2" fontId="0" fillId="6" borderId="0" xfId="0" applyNumberFormat="1" applyFill="1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0" fontId="0" fillId="4" borderId="1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0" fillId="7" borderId="0" xfId="0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5"/>
      <color rgb="FF600000"/>
      <color rgb="FF5D5DFF"/>
      <color rgb="FFA3A3FF"/>
      <color rgb="FFCDCDFF"/>
      <color rgb="FF960000"/>
      <color rgb="FFDE0000"/>
      <color rgb="FFFF2929"/>
      <color rgb="FFFF656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chartsheet" Target="chartsheets/sheet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1r:</a:t>
            </a:r>
            <a:r>
              <a:rPr lang="en-US" baseline="0"/>
              <a:t> </a:t>
            </a:r>
            <a:r>
              <a:rPr lang="en-US"/>
              <a:t>Temperature and Dissolved Oxygen profile for</a:t>
            </a:r>
            <a:r>
              <a:rPr lang="en-US" baseline="0"/>
              <a:t> Sept 29, 2015,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profile'!$L$99:$L$110</c:f>
              <c:numCache>
                <c:formatCode>General</c:formatCode>
                <c:ptCount val="12"/>
                <c:pt idx="0">
                  <c:v>19.1</c:v>
                </c:pt>
                <c:pt idx="1">
                  <c:v>19.1</c:v>
                </c:pt>
                <c:pt idx="2">
                  <c:v>19.1</c:v>
                </c:pt>
                <c:pt idx="3">
                  <c:v>19.1</c:v>
                </c:pt>
                <c:pt idx="4">
                  <c:v>19.1</c:v>
                </c:pt>
                <c:pt idx="5">
                  <c:v>19.1</c:v>
                </c:pt>
                <c:pt idx="6">
                  <c:v>19.1</c:v>
                </c:pt>
                <c:pt idx="7">
                  <c:v>19.1</c:v>
                </c:pt>
                <c:pt idx="8">
                  <c:v>19.1</c:v>
                </c:pt>
                <c:pt idx="9">
                  <c:v>19.1</c:v>
                </c:pt>
                <c:pt idx="10">
                  <c:v>18.5</c:v>
                </c:pt>
                <c:pt idx="11">
                  <c:v>17.9</c:v>
                </c:pt>
              </c:numCache>
            </c:numRef>
          </c:xVal>
          <c:yVal>
            <c:numRef>
              <c:f>'Hydro profile'!$G$99:$G$110</c:f>
              <c:numCache>
                <c:formatCode>General</c:formatCode>
                <c:ptCount val="12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43.0</c:v>
                </c:pt>
                <c:pt idx="10">
                  <c:v>50.0</c:v>
                </c:pt>
                <c:pt idx="11">
                  <c:v>75.0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profile'!$M$99:$M$110</c:f>
              <c:numCache>
                <c:formatCode>General</c:formatCode>
                <c:ptCount val="12"/>
                <c:pt idx="0">
                  <c:v>8.65</c:v>
                </c:pt>
                <c:pt idx="1">
                  <c:v>8.52</c:v>
                </c:pt>
                <c:pt idx="2">
                  <c:v>8.42</c:v>
                </c:pt>
                <c:pt idx="3">
                  <c:v>8.47</c:v>
                </c:pt>
                <c:pt idx="4">
                  <c:v>8.58</c:v>
                </c:pt>
                <c:pt idx="5">
                  <c:v>8.55</c:v>
                </c:pt>
                <c:pt idx="6">
                  <c:v>8.46</c:v>
                </c:pt>
                <c:pt idx="7">
                  <c:v>8.58</c:v>
                </c:pt>
                <c:pt idx="8">
                  <c:v>8.55</c:v>
                </c:pt>
                <c:pt idx="9">
                  <c:v>8.48</c:v>
                </c:pt>
                <c:pt idx="10">
                  <c:v>8.0</c:v>
                </c:pt>
                <c:pt idx="11">
                  <c:v>8.85</c:v>
                </c:pt>
              </c:numCache>
            </c:numRef>
          </c:xVal>
          <c:yVal>
            <c:numRef>
              <c:f>'Hydro profile'!$G$99:$G$110</c:f>
              <c:numCache>
                <c:formatCode>General</c:formatCode>
                <c:ptCount val="12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43.0</c:v>
                </c:pt>
                <c:pt idx="10">
                  <c:v>50.0</c:v>
                </c:pt>
                <c:pt idx="11">
                  <c:v>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76552"/>
        <c:axId val="-2112247992"/>
      </c:scatterChart>
      <c:valAx>
        <c:axId val="2138276552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247992"/>
        <c:crosses val="autoZero"/>
        <c:crossBetween val="midCat"/>
      </c:valAx>
      <c:valAx>
        <c:axId val="-21122479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76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1d: Temperature</a:t>
            </a:r>
            <a:r>
              <a:rPr lang="en-US" baseline="0"/>
              <a:t> and Dissolved Oxygen profile for May 15,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profile'!$L$18:$L$22</c:f>
              <c:numCache>
                <c:formatCode>0.0</c:formatCode>
                <c:ptCount val="5"/>
                <c:pt idx="0">
                  <c:v>5.9</c:v>
                </c:pt>
                <c:pt idx="1">
                  <c:v>5.8</c:v>
                </c:pt>
                <c:pt idx="2">
                  <c:v>5.8</c:v>
                </c:pt>
                <c:pt idx="3">
                  <c:v>5.7</c:v>
                </c:pt>
                <c:pt idx="4">
                  <c:v>6.0</c:v>
                </c:pt>
              </c:numCache>
            </c:numRef>
          </c:xVal>
          <c:yVal>
            <c:numRef>
              <c:f>'Hydro profile'!$G$18:$G$22</c:f>
              <c:numCache>
                <c:formatCode>General</c:formatCode>
                <c:ptCount val="5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35.0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profile'!$M$18:$M$22</c:f>
              <c:numCache>
                <c:formatCode>0.0</c:formatCode>
                <c:ptCount val="5"/>
                <c:pt idx="0">
                  <c:v>13.45</c:v>
                </c:pt>
                <c:pt idx="1">
                  <c:v>13.42</c:v>
                </c:pt>
                <c:pt idx="2">
                  <c:v>13.36</c:v>
                </c:pt>
                <c:pt idx="3">
                  <c:v>13.32</c:v>
                </c:pt>
                <c:pt idx="4">
                  <c:v>11.6</c:v>
                </c:pt>
              </c:numCache>
            </c:numRef>
          </c:xVal>
          <c:yVal>
            <c:numRef>
              <c:f>'Hydro profile'!$G$18:$G$22</c:f>
              <c:numCache>
                <c:formatCode>General</c:formatCode>
                <c:ptCount val="5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35.0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842920"/>
        <c:axId val="-2072771000"/>
      </c:scatterChart>
      <c:valAx>
        <c:axId val="2089842920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771000"/>
        <c:crosses val="autoZero"/>
        <c:crossBetween val="midCat"/>
      </c:valAx>
      <c:valAx>
        <c:axId val="-20727710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842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1e:</a:t>
            </a:r>
            <a:r>
              <a:rPr lang="en-US" baseline="0"/>
              <a:t> Temperature and Dissolved Oxygen profile for May 18,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profile'!$L$23:$L$26</c:f>
              <c:numCache>
                <c:formatCode>0.0</c:formatCode>
                <c:ptCount val="4"/>
                <c:pt idx="0">
                  <c:v>5.4</c:v>
                </c:pt>
                <c:pt idx="1">
                  <c:v>5.2</c:v>
                </c:pt>
                <c:pt idx="2">
                  <c:v>5.5</c:v>
                </c:pt>
                <c:pt idx="3">
                  <c:v>6.8</c:v>
                </c:pt>
              </c:numCache>
            </c:numRef>
          </c:xVal>
          <c:yVal>
            <c:numRef>
              <c:f>'Hydro profile'!$G$23:$G$26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20.0</c:v>
                </c:pt>
                <c:pt idx="3">
                  <c:v>60.0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profile'!$M$23:$M$26</c:f>
              <c:numCache>
                <c:formatCode>0.0</c:formatCode>
                <c:ptCount val="4"/>
                <c:pt idx="0">
                  <c:v>14.4</c:v>
                </c:pt>
                <c:pt idx="1">
                  <c:v>14.5</c:v>
                </c:pt>
                <c:pt idx="3">
                  <c:v>9.0</c:v>
                </c:pt>
              </c:numCache>
            </c:numRef>
          </c:xVal>
          <c:yVal>
            <c:numRef>
              <c:f>'Hydro profile'!$G$23:$G$26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20.0</c:v>
                </c:pt>
                <c:pt idx="3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4731464"/>
        <c:axId val="-2025154936"/>
      </c:scatterChart>
      <c:valAx>
        <c:axId val="-2004731464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5154936"/>
        <c:crosses val="autoZero"/>
        <c:crossBetween val="midCat"/>
      </c:valAx>
      <c:valAx>
        <c:axId val="-20251549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4731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1f: Temperature</a:t>
            </a:r>
            <a:r>
              <a:rPr lang="en-US" baseline="0"/>
              <a:t> and Dissolved Oxygen profile for May 21,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profile'!$L$27:$L$31</c:f>
              <c:numCache>
                <c:formatCode>0.0</c:formatCode>
                <c:ptCount val="5"/>
                <c:pt idx="0">
                  <c:v>6.85</c:v>
                </c:pt>
                <c:pt idx="1">
                  <c:v>7.2</c:v>
                </c:pt>
                <c:pt idx="2">
                  <c:v>6.1</c:v>
                </c:pt>
                <c:pt idx="3">
                  <c:v>5.95</c:v>
                </c:pt>
                <c:pt idx="4">
                  <c:v>6.65</c:v>
                </c:pt>
              </c:numCache>
            </c:numRef>
          </c:xVal>
          <c:yVal>
            <c:numRef>
              <c:f>'Hydro profile'!$G$27:$G$31</c:f>
              <c:numCache>
                <c:formatCode>General</c:formatCode>
                <c:ptCount val="5"/>
                <c:pt idx="0">
                  <c:v>0.0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  <c:pt idx="4">
                  <c:v>60.0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profile'!$M$27:$M$31</c:f>
              <c:numCache>
                <c:formatCode>0.0</c:formatCode>
                <c:ptCount val="5"/>
                <c:pt idx="0">
                  <c:v>13.0</c:v>
                </c:pt>
                <c:pt idx="1">
                  <c:v>12.5</c:v>
                </c:pt>
                <c:pt idx="2">
                  <c:v>14.5</c:v>
                </c:pt>
                <c:pt idx="3">
                  <c:v>16.0</c:v>
                </c:pt>
                <c:pt idx="4">
                  <c:v>13.5</c:v>
                </c:pt>
              </c:numCache>
            </c:numRef>
          </c:xVal>
          <c:yVal>
            <c:numRef>
              <c:f>'Hydro profile'!$G$27:$G$31</c:f>
              <c:numCache>
                <c:formatCode>General</c:formatCode>
                <c:ptCount val="5"/>
                <c:pt idx="0">
                  <c:v>0.0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  <c:pt idx="4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888200"/>
        <c:axId val="-2072388232"/>
      </c:scatterChart>
      <c:valAx>
        <c:axId val="2089888200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388232"/>
        <c:crosses val="autoZero"/>
        <c:crossBetween val="midCat"/>
      </c:valAx>
      <c:valAx>
        <c:axId val="-2072388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888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1g: Temperature and Dissolved</a:t>
            </a:r>
            <a:r>
              <a:rPr lang="en-US" baseline="0"/>
              <a:t> Oxygen profile for May 22, 2015 AM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profile'!$L$32:$L$34</c:f>
              <c:numCache>
                <c:formatCode>0.0</c:formatCode>
                <c:ptCount val="3"/>
                <c:pt idx="0">
                  <c:v>5.9</c:v>
                </c:pt>
                <c:pt idx="1">
                  <c:v>5.9</c:v>
                </c:pt>
                <c:pt idx="2">
                  <c:v>5.8</c:v>
                </c:pt>
              </c:numCache>
            </c:numRef>
          </c:xVal>
          <c:yVal>
            <c:numRef>
              <c:f>'Hydro profile'!$G$32:$G$34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profile'!$M$32:$M$34</c:f>
              <c:numCache>
                <c:formatCode>0.0</c:formatCode>
                <c:ptCount val="3"/>
                <c:pt idx="0">
                  <c:v>15.5</c:v>
                </c:pt>
                <c:pt idx="1">
                  <c:v>13.5</c:v>
                </c:pt>
                <c:pt idx="2">
                  <c:v>13.5</c:v>
                </c:pt>
              </c:numCache>
            </c:numRef>
          </c:xVal>
          <c:yVal>
            <c:numRef>
              <c:f>'Hydro profile'!$G$32:$G$34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0855384"/>
        <c:axId val="-2025135992"/>
      </c:scatterChart>
      <c:valAx>
        <c:axId val="-2100855384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5135992"/>
        <c:crosses val="autoZero"/>
        <c:crossBetween val="midCat"/>
      </c:valAx>
      <c:valAx>
        <c:axId val="-20251359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0855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1h: Temperature and Dissolved Oxygen profile for May 22, 2015 PM - Suttons Bay, MI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profile'!$L$35:$L$37</c:f>
              <c:numCache>
                <c:formatCode>0.0</c:formatCode>
                <c:ptCount val="3"/>
                <c:pt idx="0">
                  <c:v>5.7</c:v>
                </c:pt>
                <c:pt idx="1">
                  <c:v>6.5</c:v>
                </c:pt>
                <c:pt idx="2">
                  <c:v>6.5</c:v>
                </c:pt>
              </c:numCache>
            </c:numRef>
          </c:xVal>
          <c:yVal>
            <c:numRef>
              <c:f>'Hydro profile'!$G$35:$G$37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profile'!$M$35:$M$37</c:f>
              <c:numCache>
                <c:formatCode>0.0</c:formatCode>
                <c:ptCount val="3"/>
                <c:pt idx="1">
                  <c:v>15.0</c:v>
                </c:pt>
                <c:pt idx="2">
                  <c:v>19.0</c:v>
                </c:pt>
              </c:numCache>
            </c:numRef>
          </c:xVal>
          <c:yVal>
            <c:numRef>
              <c:f>'Hydro profile'!$G$35:$G$37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862616"/>
        <c:axId val="-2072955304"/>
      </c:scatterChart>
      <c:valAx>
        <c:axId val="2089862616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55304"/>
        <c:crosses val="autoZero"/>
        <c:crossBetween val="midCat"/>
      </c:valAx>
      <c:valAx>
        <c:axId val="-20729553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862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1i: Temperature and Dissolved Oxygen profile</a:t>
            </a:r>
            <a:r>
              <a:rPr lang="en-US" baseline="0"/>
              <a:t> for May 26, 2015 AM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profile'!$L$38:$L$40</c:f>
              <c:numCache>
                <c:formatCode>0.0</c:formatCode>
                <c:ptCount val="3"/>
                <c:pt idx="0">
                  <c:v>7.25</c:v>
                </c:pt>
                <c:pt idx="1">
                  <c:v>7.3</c:v>
                </c:pt>
                <c:pt idx="2">
                  <c:v>5.6</c:v>
                </c:pt>
              </c:numCache>
            </c:numRef>
          </c:xVal>
          <c:yVal>
            <c:numRef>
              <c:f>'Hydro profile'!$G$38:$G$40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profile'!$M$38:$M$40</c:f>
              <c:numCache>
                <c:formatCode>0.0</c:formatCode>
                <c:ptCount val="3"/>
                <c:pt idx="0">
                  <c:v>17.0</c:v>
                </c:pt>
                <c:pt idx="2">
                  <c:v>10.5</c:v>
                </c:pt>
              </c:numCache>
            </c:numRef>
          </c:xVal>
          <c:yVal>
            <c:numRef>
              <c:f>'Hydro profile'!$G$38:$G$40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4348840"/>
        <c:axId val="-2112163736"/>
      </c:scatterChart>
      <c:valAx>
        <c:axId val="-2004348840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163736"/>
        <c:crosses val="autoZero"/>
        <c:crossBetween val="midCat"/>
      </c:valAx>
      <c:valAx>
        <c:axId val="-21121637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4348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1j: Temperature</a:t>
            </a:r>
            <a:r>
              <a:rPr lang="en-US" baseline="0"/>
              <a:t> and Dissolved Oxygen profile for May 26, 2015 PM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profile'!$L$41:$L$43</c:f>
              <c:numCache>
                <c:formatCode>0.0</c:formatCode>
                <c:ptCount val="3"/>
                <c:pt idx="0">
                  <c:v>6.8</c:v>
                </c:pt>
                <c:pt idx="1">
                  <c:v>7.8</c:v>
                </c:pt>
                <c:pt idx="2">
                  <c:v>7.3</c:v>
                </c:pt>
              </c:numCache>
            </c:numRef>
          </c:xVal>
          <c:yVal>
            <c:numRef>
              <c:f>'Hydro profile'!$G$41:$G$43</c:f>
              <c:numCache>
                <c:formatCode>General</c:formatCode>
                <c:ptCount val="3"/>
                <c:pt idx="0">
                  <c:v>0.0</c:v>
                </c:pt>
                <c:pt idx="1">
                  <c:v>25.0</c:v>
                </c:pt>
                <c:pt idx="2">
                  <c:v>60.0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profile'!$M$41:$M$43</c:f>
              <c:numCache>
                <c:formatCode>0.0</c:formatCode>
                <c:ptCount val="3"/>
                <c:pt idx="0">
                  <c:v>13.0</c:v>
                </c:pt>
                <c:pt idx="1">
                  <c:v>13.0</c:v>
                </c:pt>
                <c:pt idx="2">
                  <c:v>15.5</c:v>
                </c:pt>
              </c:numCache>
            </c:numRef>
          </c:xVal>
          <c:yVal>
            <c:numRef>
              <c:f>'Hydro profile'!$G$41:$G$43</c:f>
              <c:numCache>
                <c:formatCode>General</c:formatCode>
                <c:ptCount val="3"/>
                <c:pt idx="0">
                  <c:v>0.0</c:v>
                </c:pt>
                <c:pt idx="1">
                  <c:v>25.0</c:v>
                </c:pt>
                <c:pt idx="2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559160"/>
        <c:axId val="-2072744088"/>
      </c:scatterChart>
      <c:valAx>
        <c:axId val="-2072559160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</a:t>
                </a:r>
                <a:r>
                  <a:rPr lang="en-US" baseline="0"/>
                  <a:t>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744088"/>
        <c:crosses val="autoZero"/>
        <c:crossBetween val="midCat"/>
      </c:valAx>
      <c:valAx>
        <c:axId val="-207274408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559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1k: Temperature and Dissolved Oxygen</a:t>
            </a:r>
            <a:r>
              <a:rPr lang="en-US" baseline="0"/>
              <a:t> profile for June 1, 2015 AM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profile'!$L$45:$L$49</c:f>
              <c:numCache>
                <c:formatCode>0.0</c:formatCode>
                <c:ptCount val="5"/>
                <c:pt idx="0">
                  <c:v>7.5</c:v>
                </c:pt>
                <c:pt idx="1">
                  <c:v>7.5</c:v>
                </c:pt>
                <c:pt idx="2">
                  <c:v>7.0</c:v>
                </c:pt>
                <c:pt idx="3">
                  <c:v>6.8</c:v>
                </c:pt>
                <c:pt idx="4">
                  <c:v>6.28</c:v>
                </c:pt>
              </c:numCache>
            </c:numRef>
          </c:xVal>
          <c:yVal>
            <c:numRef>
              <c:f>'Hydro profile'!$G$45:$G$49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25.0</c:v>
                </c:pt>
                <c:pt idx="3">
                  <c:v>50.0</c:v>
                </c:pt>
                <c:pt idx="4">
                  <c:v>70.0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profile'!$M$45:$M$49</c:f>
              <c:numCache>
                <c:formatCode>0.0</c:formatCode>
                <c:ptCount val="5"/>
                <c:pt idx="0">
                  <c:v>14.0</c:v>
                </c:pt>
                <c:pt idx="1">
                  <c:v>13.33333333333333</c:v>
                </c:pt>
                <c:pt idx="2">
                  <c:v>14.0</c:v>
                </c:pt>
                <c:pt idx="3">
                  <c:v>16.0</c:v>
                </c:pt>
                <c:pt idx="4">
                  <c:v>15.0</c:v>
                </c:pt>
              </c:numCache>
            </c:numRef>
          </c:xVal>
          <c:yVal>
            <c:numRef>
              <c:f>'Hydro profile'!$G$45:$G$49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25.0</c:v>
                </c:pt>
                <c:pt idx="3">
                  <c:v>50.0</c:v>
                </c:pt>
                <c:pt idx="4">
                  <c:v>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77384"/>
        <c:axId val="-2112243928"/>
      </c:scatterChart>
      <c:valAx>
        <c:axId val="2138977384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243928"/>
        <c:crosses val="autoZero"/>
        <c:crossBetween val="midCat"/>
      </c:valAx>
      <c:valAx>
        <c:axId val="-21122439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77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1l: Temperature and Dissolved</a:t>
            </a:r>
            <a:r>
              <a:rPr lang="en-US" baseline="0"/>
              <a:t> Oxygen profile for June 1, 2015 PM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profile'!$L$50:$L$52</c:f>
              <c:numCache>
                <c:formatCode>0.0</c:formatCode>
                <c:ptCount val="3"/>
                <c:pt idx="0">
                  <c:v>10.0</c:v>
                </c:pt>
                <c:pt idx="1">
                  <c:v>11.1</c:v>
                </c:pt>
                <c:pt idx="2">
                  <c:v>10.0</c:v>
                </c:pt>
              </c:numCache>
            </c:numRef>
          </c:xVal>
          <c:yVal>
            <c:numRef>
              <c:f>'Hydro profile'!$G$50:$G$52</c:f>
              <c:numCache>
                <c:formatCode>General</c:formatCode>
                <c:ptCount val="3"/>
                <c:pt idx="0">
                  <c:v>0.0</c:v>
                </c:pt>
                <c:pt idx="1">
                  <c:v>30.0</c:v>
                </c:pt>
                <c:pt idx="2">
                  <c:v>60.0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profile'!$M$50:$M$52</c:f>
              <c:numCache>
                <c:formatCode>0.0</c:formatCode>
                <c:ptCount val="3"/>
                <c:pt idx="0">
                  <c:v>15.0</c:v>
                </c:pt>
                <c:pt idx="1">
                  <c:v>14.0</c:v>
                </c:pt>
                <c:pt idx="2">
                  <c:v>15.0</c:v>
                </c:pt>
              </c:numCache>
            </c:numRef>
          </c:xVal>
          <c:yVal>
            <c:numRef>
              <c:f>'Hydro profile'!$G$50:$G$52</c:f>
              <c:numCache>
                <c:formatCode>General</c:formatCode>
                <c:ptCount val="3"/>
                <c:pt idx="0">
                  <c:v>0.0</c:v>
                </c:pt>
                <c:pt idx="1">
                  <c:v>30.0</c:v>
                </c:pt>
                <c:pt idx="2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724024"/>
        <c:axId val="2089899208"/>
      </c:scatterChart>
      <c:valAx>
        <c:axId val="-2072724024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899208"/>
        <c:crosses val="autoZero"/>
        <c:crossBetween val="midCat"/>
      </c:valAx>
      <c:valAx>
        <c:axId val="208989920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724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1s: Temperature and Dissolved</a:t>
            </a:r>
            <a:r>
              <a:rPr lang="en-US" baseline="0"/>
              <a:t> Oxygen profile for Oct 8,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profile'!$L$111:$L$118</c:f>
              <c:numCache>
                <c:formatCode>General</c:formatCode>
                <c:ptCount val="8"/>
                <c:pt idx="0">
                  <c:v>15.75</c:v>
                </c:pt>
                <c:pt idx="1">
                  <c:v>16.8</c:v>
                </c:pt>
                <c:pt idx="2">
                  <c:v>16.8</c:v>
                </c:pt>
                <c:pt idx="3">
                  <c:v>16.8</c:v>
                </c:pt>
                <c:pt idx="4">
                  <c:v>16.7</c:v>
                </c:pt>
                <c:pt idx="5">
                  <c:v>16.6</c:v>
                </c:pt>
                <c:pt idx="6">
                  <c:v>14.1</c:v>
                </c:pt>
                <c:pt idx="7">
                  <c:v>9.4</c:v>
                </c:pt>
              </c:numCache>
            </c:numRef>
          </c:xVal>
          <c:yVal>
            <c:numRef>
              <c:f>'Hydro profile'!$G$111:$G$118</c:f>
              <c:numCache>
                <c:formatCode>General</c:formatCode>
                <c:ptCount val="8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20.0</c:v>
                </c:pt>
                <c:pt idx="4">
                  <c:v>30.0</c:v>
                </c:pt>
                <c:pt idx="5">
                  <c:v>40.0</c:v>
                </c:pt>
                <c:pt idx="6">
                  <c:v>50.0</c:v>
                </c:pt>
                <c:pt idx="7">
                  <c:v>68.0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profile'!$M$111:$M$118</c:f>
              <c:numCache>
                <c:formatCode>General</c:formatCode>
                <c:ptCount val="8"/>
                <c:pt idx="1">
                  <c:v>8.92</c:v>
                </c:pt>
                <c:pt idx="2">
                  <c:v>8.92</c:v>
                </c:pt>
                <c:pt idx="3">
                  <c:v>8.92</c:v>
                </c:pt>
                <c:pt idx="4">
                  <c:v>8.91</c:v>
                </c:pt>
                <c:pt idx="5">
                  <c:v>8.93</c:v>
                </c:pt>
                <c:pt idx="6">
                  <c:v>8.82</c:v>
                </c:pt>
                <c:pt idx="7">
                  <c:v>10.93</c:v>
                </c:pt>
              </c:numCache>
            </c:numRef>
          </c:xVal>
          <c:yVal>
            <c:numRef>
              <c:f>'Hydro profile'!$G$111:$G$118</c:f>
              <c:numCache>
                <c:formatCode>General</c:formatCode>
                <c:ptCount val="8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20.0</c:v>
                </c:pt>
                <c:pt idx="4">
                  <c:v>30.0</c:v>
                </c:pt>
                <c:pt idx="5">
                  <c:v>40.0</c:v>
                </c:pt>
                <c:pt idx="6">
                  <c:v>50.0</c:v>
                </c:pt>
                <c:pt idx="7">
                  <c:v>68.0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2948744"/>
        <c:axId val="-2112397352"/>
      </c:scatterChart>
      <c:valAx>
        <c:axId val="-2012948744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397352"/>
        <c:crosses val="autoZero"/>
        <c:crossBetween val="midCat"/>
      </c:valAx>
      <c:valAx>
        <c:axId val="-211239735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2948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1q: Temperature and Dissolved Oxygen profile for</a:t>
            </a:r>
            <a:r>
              <a:rPr lang="en-US" baseline="0"/>
              <a:t> Sept 29, </a:t>
            </a:r>
            <a:r>
              <a:rPr lang="en-US"/>
              <a:t>2015: Suttons Bay, MI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profile'!$L$85:$L$98</c:f>
              <c:numCache>
                <c:formatCode>General</c:formatCode>
                <c:ptCount val="14"/>
                <c:pt idx="0">
                  <c:v>19.4</c:v>
                </c:pt>
                <c:pt idx="1">
                  <c:v>19.4</c:v>
                </c:pt>
                <c:pt idx="2">
                  <c:v>19.4</c:v>
                </c:pt>
                <c:pt idx="3">
                  <c:v>19.4</c:v>
                </c:pt>
                <c:pt idx="4">
                  <c:v>19.4</c:v>
                </c:pt>
                <c:pt idx="5">
                  <c:v>19.4</c:v>
                </c:pt>
                <c:pt idx="6">
                  <c:v>19.4</c:v>
                </c:pt>
                <c:pt idx="7">
                  <c:v>19.1</c:v>
                </c:pt>
                <c:pt idx="8">
                  <c:v>18.8</c:v>
                </c:pt>
                <c:pt idx="9">
                  <c:v>19.5</c:v>
                </c:pt>
                <c:pt idx="10">
                  <c:v>18.5</c:v>
                </c:pt>
                <c:pt idx="11">
                  <c:v>18.8</c:v>
                </c:pt>
                <c:pt idx="12">
                  <c:v>17.7</c:v>
                </c:pt>
                <c:pt idx="13">
                  <c:v>16.1</c:v>
                </c:pt>
              </c:numCache>
            </c:numRef>
          </c:xVal>
          <c:yVal>
            <c:numRef>
              <c:f>'Hydro profile'!$G$85:$G$98</c:f>
              <c:numCache>
                <c:formatCode>General</c:formatCode>
                <c:ptCount val="14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75.0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profile'!$M$85:$M$98</c:f>
              <c:numCache>
                <c:formatCode>General</c:formatCode>
                <c:ptCount val="14"/>
                <c:pt idx="0">
                  <c:v>8.56</c:v>
                </c:pt>
                <c:pt idx="1">
                  <c:v>8.65</c:v>
                </c:pt>
                <c:pt idx="2">
                  <c:v>8.57</c:v>
                </c:pt>
                <c:pt idx="3">
                  <c:v>8.57</c:v>
                </c:pt>
                <c:pt idx="4">
                  <c:v>8.62</c:v>
                </c:pt>
                <c:pt idx="5">
                  <c:v>8.65</c:v>
                </c:pt>
                <c:pt idx="6">
                  <c:v>8.630000000000001</c:v>
                </c:pt>
                <c:pt idx="7">
                  <c:v>8.6</c:v>
                </c:pt>
                <c:pt idx="8">
                  <c:v>8.68</c:v>
                </c:pt>
                <c:pt idx="9">
                  <c:v>7.85</c:v>
                </c:pt>
                <c:pt idx="10">
                  <c:v>8.6</c:v>
                </c:pt>
                <c:pt idx="11">
                  <c:v>8.45</c:v>
                </c:pt>
                <c:pt idx="12">
                  <c:v>8.6</c:v>
                </c:pt>
                <c:pt idx="13">
                  <c:v>9.92</c:v>
                </c:pt>
              </c:numCache>
            </c:numRef>
          </c:xVal>
          <c:yVal>
            <c:numRef>
              <c:f>'Hydro profile'!$G$85:$G$98</c:f>
              <c:numCache>
                <c:formatCode>General</c:formatCode>
                <c:ptCount val="14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75.0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430312"/>
        <c:axId val="2090042504"/>
      </c:scatterChart>
      <c:valAx>
        <c:axId val="2090430312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</a:t>
                </a:r>
                <a:r>
                  <a:rPr lang="en-US" baseline="0"/>
                  <a:t>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042504"/>
        <c:crosses val="autoZero"/>
        <c:crossBetween val="midCat"/>
      </c:valAx>
      <c:valAx>
        <c:axId val="20900425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430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1t: Temperature and Dissolved Oxygen</a:t>
            </a:r>
            <a:r>
              <a:rPr lang="en-US" baseline="0"/>
              <a:t> profile for Oct 20,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profile'!$L$119:$L$126</c:f>
              <c:numCache>
                <c:formatCode>General</c:formatCode>
                <c:ptCount val="8"/>
                <c:pt idx="0">
                  <c:v>11.6</c:v>
                </c:pt>
                <c:pt idx="1">
                  <c:v>11.5</c:v>
                </c:pt>
                <c:pt idx="2">
                  <c:v>11.3</c:v>
                </c:pt>
                <c:pt idx="3">
                  <c:v>11.2</c:v>
                </c:pt>
                <c:pt idx="4">
                  <c:v>11.1</c:v>
                </c:pt>
                <c:pt idx="5">
                  <c:v>11.0</c:v>
                </c:pt>
                <c:pt idx="6">
                  <c:v>11.0</c:v>
                </c:pt>
                <c:pt idx="7">
                  <c:v>10.9</c:v>
                </c:pt>
              </c:numCache>
            </c:numRef>
          </c:xVal>
          <c:yVal>
            <c:numRef>
              <c:f>'Hydro profile'!$G$119:$G$126</c:f>
              <c:numCache>
                <c:formatCode>General</c:formatCode>
                <c:ptCount val="8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profile'!$M$119:$M$126</c:f>
              <c:numCache>
                <c:formatCode>General</c:formatCode>
                <c:ptCount val="8"/>
                <c:pt idx="0">
                  <c:v>9.99</c:v>
                </c:pt>
                <c:pt idx="1">
                  <c:v>10.2</c:v>
                </c:pt>
                <c:pt idx="2">
                  <c:v>10.18</c:v>
                </c:pt>
                <c:pt idx="3">
                  <c:v>10.1</c:v>
                </c:pt>
                <c:pt idx="4">
                  <c:v>10.15</c:v>
                </c:pt>
                <c:pt idx="5">
                  <c:v>10.21</c:v>
                </c:pt>
                <c:pt idx="6">
                  <c:v>10.13</c:v>
                </c:pt>
                <c:pt idx="7">
                  <c:v>10.2</c:v>
                </c:pt>
              </c:numCache>
            </c:numRef>
          </c:xVal>
          <c:yVal>
            <c:numRef>
              <c:f>'Hydro profile'!$G$119:$G$126</c:f>
              <c:numCache>
                <c:formatCode>General</c:formatCode>
                <c:ptCount val="8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513848"/>
        <c:axId val="2090800552"/>
      </c:scatterChart>
      <c:valAx>
        <c:axId val="-2072513848"/>
        <c:scaling>
          <c:orientation val="minMax"/>
          <c:max val="20.0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800552"/>
        <c:crosses val="autoZero"/>
        <c:crossBetween val="midCat"/>
      </c:valAx>
      <c:valAx>
        <c:axId val="209080055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513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1u: Temperature</a:t>
            </a:r>
            <a:r>
              <a:rPr lang="en-US" baseline="0"/>
              <a:t> and Dissolved Oxygen profile for Oct 23,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profile'!$L$127:$L$130</c:f>
              <c:numCache>
                <c:formatCode>General</c:formatCode>
                <c:ptCount val="4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11.1</c:v>
                </c:pt>
              </c:numCache>
            </c:numRef>
          </c:xVal>
          <c:yVal>
            <c:numRef>
              <c:f>'Hydro profile'!$G$127:$G$130</c:f>
              <c:numCache>
                <c:formatCode>General</c:formatCode>
                <c:ptCount val="4"/>
                <c:pt idx="0">
                  <c:v>0.0</c:v>
                </c:pt>
                <c:pt idx="1">
                  <c:v>10.0</c:v>
                </c:pt>
                <c:pt idx="2">
                  <c:v>40.0</c:v>
                </c:pt>
                <c:pt idx="3">
                  <c:v>70.0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profile'!$M$127:$M$130</c:f>
              <c:numCache>
                <c:formatCode>General</c:formatCode>
                <c:ptCount val="4"/>
                <c:pt idx="0">
                  <c:v>10.47</c:v>
                </c:pt>
                <c:pt idx="1">
                  <c:v>10.5</c:v>
                </c:pt>
                <c:pt idx="2">
                  <c:v>10.62</c:v>
                </c:pt>
                <c:pt idx="3">
                  <c:v>11.75</c:v>
                </c:pt>
              </c:numCache>
            </c:numRef>
          </c:xVal>
          <c:yVal>
            <c:numRef>
              <c:f>'Hydro profile'!$G$127:$G$130</c:f>
              <c:numCache>
                <c:formatCode>General</c:formatCode>
                <c:ptCount val="4"/>
                <c:pt idx="0">
                  <c:v>0.0</c:v>
                </c:pt>
                <c:pt idx="1">
                  <c:v>10.0</c:v>
                </c:pt>
                <c:pt idx="2">
                  <c:v>40.0</c:v>
                </c:pt>
                <c:pt idx="3">
                  <c:v>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5743192"/>
        <c:axId val="2139019400"/>
      </c:scatterChart>
      <c:valAx>
        <c:axId val="-2025743192"/>
        <c:scaling>
          <c:orientation val="minMax"/>
          <c:max val="20.0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(C)/</a:t>
                </a:r>
                <a:r>
                  <a:rPr lang="en-US" baseline="0"/>
                  <a:t>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19400"/>
        <c:crosses val="autoZero"/>
        <c:crossBetween val="midCat"/>
      </c:valAx>
      <c:valAx>
        <c:axId val="21390194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5743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Figure 2: Suttons Bay Temperature</a:t>
            </a:r>
            <a:r>
              <a:rPr lang="en-US" baseline="0">
                <a:solidFill>
                  <a:srgbClr val="000000"/>
                </a:solidFill>
              </a:rPr>
              <a:t> Profiles from May 12 - June 1 and Sept 18- Oct 23, 2015</a:t>
            </a:r>
            <a:endParaRPr lang="en-US">
              <a:solidFill>
                <a:srgbClr val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5/12/2015</c:v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  <a:round/>
              </a:ln>
              <a:effectLst/>
            </c:spPr>
          </c:marker>
          <c:xVal>
            <c:numRef>
              <c:f>'Hydro profile'!$L$2:$L$7</c:f>
              <c:numCache>
                <c:formatCode>0.0</c:formatCode>
                <c:ptCount val="6"/>
                <c:pt idx="0">
                  <c:v>5.5</c:v>
                </c:pt>
                <c:pt idx="1">
                  <c:v>5.1</c:v>
                </c:pt>
                <c:pt idx="2">
                  <c:v>5.0</c:v>
                </c:pt>
                <c:pt idx="3">
                  <c:v>5.1</c:v>
                </c:pt>
                <c:pt idx="4">
                  <c:v>5.9</c:v>
                </c:pt>
                <c:pt idx="5">
                  <c:v>4.9</c:v>
                </c:pt>
              </c:numCache>
            </c:numRef>
          </c:xVal>
          <c:yVal>
            <c:numRef>
              <c:f>'Hydro profile'!$G$2:$G$7</c:f>
              <c:numCache>
                <c:formatCode>General</c:formatCode>
                <c:ptCount val="6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</c:numCache>
            </c:numRef>
          </c:yVal>
          <c:smooth val="0"/>
        </c:ser>
        <c:ser>
          <c:idx val="1"/>
          <c:order val="1"/>
          <c:tx>
            <c:v>5/13/2015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'Hydro profile'!$L$8:$L$13</c:f>
              <c:numCache>
                <c:formatCode>0.0</c:formatCode>
                <c:ptCount val="6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4.9</c:v>
                </c:pt>
              </c:numCache>
            </c:numRef>
          </c:xVal>
          <c:yVal>
            <c:numRef>
              <c:f>'Hydro profile'!$G$8:$G$13</c:f>
              <c:numCache>
                <c:formatCode>General</c:formatCode>
                <c:ptCount val="6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20.0</c:v>
                </c:pt>
                <c:pt idx="5">
                  <c:v>50.0</c:v>
                </c:pt>
              </c:numCache>
            </c:numRef>
          </c:yVal>
          <c:smooth val="0"/>
        </c:ser>
        <c:ser>
          <c:idx val="2"/>
          <c:order val="2"/>
          <c:tx>
            <c:v>5/14/2015</c:v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'Hydro profile'!$L$14:$L$17</c:f>
              <c:numCache>
                <c:formatCode>0.0</c:formatCode>
                <c:ptCount val="4"/>
                <c:pt idx="0">
                  <c:v>5.8</c:v>
                </c:pt>
                <c:pt idx="1">
                  <c:v>5.6</c:v>
                </c:pt>
                <c:pt idx="2">
                  <c:v>6.1</c:v>
                </c:pt>
                <c:pt idx="3">
                  <c:v>5.3</c:v>
                </c:pt>
              </c:numCache>
            </c:numRef>
          </c:xVal>
          <c:yVal>
            <c:numRef>
              <c:f>'Hydro profile'!$G$14:$G$17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40.0</c:v>
                </c:pt>
                <c:pt idx="3">
                  <c:v>60.0</c:v>
                </c:pt>
              </c:numCache>
            </c:numRef>
          </c:yVal>
          <c:smooth val="0"/>
        </c:ser>
        <c:ser>
          <c:idx val="3"/>
          <c:order val="3"/>
          <c:tx>
            <c:v>5/15/2015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'Hydro profile'!$L$18:$L$22</c:f>
              <c:numCache>
                <c:formatCode>0.0</c:formatCode>
                <c:ptCount val="5"/>
                <c:pt idx="0">
                  <c:v>5.9</c:v>
                </c:pt>
                <c:pt idx="1">
                  <c:v>5.8</c:v>
                </c:pt>
                <c:pt idx="2">
                  <c:v>5.8</c:v>
                </c:pt>
                <c:pt idx="3">
                  <c:v>5.7</c:v>
                </c:pt>
                <c:pt idx="4">
                  <c:v>6.0</c:v>
                </c:pt>
              </c:numCache>
            </c:numRef>
          </c:xVal>
          <c:yVal>
            <c:numRef>
              <c:f>'Hydro profile'!$G$18:$G$22</c:f>
              <c:numCache>
                <c:formatCode>General</c:formatCode>
                <c:ptCount val="5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35.0</c:v>
                </c:pt>
              </c:numCache>
            </c:numRef>
          </c:yVal>
          <c:smooth val="0"/>
        </c:ser>
        <c:ser>
          <c:idx val="4"/>
          <c:order val="4"/>
          <c:tx>
            <c:v>5/18/2015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'Hydro profile'!$L$23:$L$26</c:f>
              <c:numCache>
                <c:formatCode>0.0</c:formatCode>
                <c:ptCount val="4"/>
                <c:pt idx="0">
                  <c:v>5.4</c:v>
                </c:pt>
                <c:pt idx="1">
                  <c:v>5.2</c:v>
                </c:pt>
                <c:pt idx="2">
                  <c:v>5.5</c:v>
                </c:pt>
                <c:pt idx="3">
                  <c:v>6.8</c:v>
                </c:pt>
              </c:numCache>
            </c:numRef>
          </c:xVal>
          <c:yVal>
            <c:numRef>
              <c:f>'Hydro profile'!$G$23:$G$26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20.0</c:v>
                </c:pt>
                <c:pt idx="3">
                  <c:v>60.0</c:v>
                </c:pt>
              </c:numCache>
            </c:numRef>
          </c:yVal>
          <c:smooth val="0"/>
        </c:ser>
        <c:ser>
          <c:idx val="5"/>
          <c:order val="5"/>
          <c:tx>
            <c:v>5/21/2015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profile'!$L$27:$L$31</c:f>
              <c:numCache>
                <c:formatCode>0.0</c:formatCode>
                <c:ptCount val="5"/>
                <c:pt idx="0">
                  <c:v>6.85</c:v>
                </c:pt>
                <c:pt idx="1">
                  <c:v>7.2</c:v>
                </c:pt>
                <c:pt idx="2">
                  <c:v>6.1</c:v>
                </c:pt>
                <c:pt idx="3">
                  <c:v>5.95</c:v>
                </c:pt>
                <c:pt idx="4">
                  <c:v>6.65</c:v>
                </c:pt>
              </c:numCache>
            </c:numRef>
          </c:xVal>
          <c:yVal>
            <c:numRef>
              <c:f>'Hydro profile'!$G$27:$G$31</c:f>
              <c:numCache>
                <c:formatCode>General</c:formatCode>
                <c:ptCount val="5"/>
                <c:pt idx="0">
                  <c:v>0.0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  <c:pt idx="4">
                  <c:v>60.0</c:v>
                </c:pt>
              </c:numCache>
            </c:numRef>
          </c:yVal>
          <c:smooth val="0"/>
        </c:ser>
        <c:ser>
          <c:idx val="6"/>
          <c:order val="6"/>
          <c:tx>
            <c:v>5/22/15 AM</c:v>
          </c:tx>
          <c:spPr>
            <a:ln w="1905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'Hydro profile'!$L$32:$L$34</c:f>
              <c:numCache>
                <c:formatCode>0.0</c:formatCode>
                <c:ptCount val="3"/>
                <c:pt idx="0">
                  <c:v>5.9</c:v>
                </c:pt>
                <c:pt idx="1">
                  <c:v>5.9</c:v>
                </c:pt>
                <c:pt idx="2">
                  <c:v>5.8</c:v>
                </c:pt>
              </c:numCache>
            </c:numRef>
          </c:xVal>
          <c:yVal>
            <c:numRef>
              <c:f>'Hydro profile'!$G$32:$G$34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ser>
          <c:idx val="7"/>
          <c:order val="7"/>
          <c:tx>
            <c:v>5/22/15 PM</c:v>
          </c:tx>
          <c:spPr>
            <a:ln w="1905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'Hydro profile'!$L$35:$L$37</c:f>
              <c:numCache>
                <c:formatCode>0.0</c:formatCode>
                <c:ptCount val="3"/>
                <c:pt idx="0">
                  <c:v>5.7</c:v>
                </c:pt>
                <c:pt idx="1">
                  <c:v>6.5</c:v>
                </c:pt>
                <c:pt idx="2">
                  <c:v>6.5</c:v>
                </c:pt>
              </c:numCache>
            </c:numRef>
          </c:xVal>
          <c:yVal>
            <c:numRef>
              <c:f>'Hydro profile'!$G$35:$G$37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ser>
          <c:idx val="8"/>
          <c:order val="8"/>
          <c:tx>
            <c:v>5/26/15 AM</c:v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'Hydro profile'!$L$38:$L$40</c:f>
              <c:numCache>
                <c:formatCode>0.0</c:formatCode>
                <c:ptCount val="3"/>
                <c:pt idx="0">
                  <c:v>7.25</c:v>
                </c:pt>
                <c:pt idx="1">
                  <c:v>7.3</c:v>
                </c:pt>
                <c:pt idx="2">
                  <c:v>5.6</c:v>
                </c:pt>
              </c:numCache>
            </c:numRef>
          </c:xVal>
          <c:yVal>
            <c:numRef>
              <c:f>'Hydro profile'!$G$38:$G$40</c:f>
              <c:numCache>
                <c:formatCode>General</c:formatCode>
                <c:ptCount val="3"/>
                <c:pt idx="0">
                  <c:v>0.0</c:v>
                </c:pt>
                <c:pt idx="1">
                  <c:v>40.0</c:v>
                </c:pt>
                <c:pt idx="2">
                  <c:v>75.0</c:v>
                </c:pt>
              </c:numCache>
            </c:numRef>
          </c:yVal>
          <c:smooth val="0"/>
        </c:ser>
        <c:ser>
          <c:idx val="9"/>
          <c:order val="9"/>
          <c:tx>
            <c:v>5/26/15 PM</c:v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'Hydro profile'!$L$41:$L$43</c:f>
              <c:numCache>
                <c:formatCode>0.0</c:formatCode>
                <c:ptCount val="3"/>
                <c:pt idx="0">
                  <c:v>6.8</c:v>
                </c:pt>
                <c:pt idx="1">
                  <c:v>7.8</c:v>
                </c:pt>
                <c:pt idx="2">
                  <c:v>7.3</c:v>
                </c:pt>
              </c:numCache>
            </c:numRef>
          </c:xVal>
          <c:yVal>
            <c:numRef>
              <c:f>'Hydro profile'!$G$41:$G$43</c:f>
              <c:numCache>
                <c:formatCode>General</c:formatCode>
                <c:ptCount val="3"/>
                <c:pt idx="0">
                  <c:v>0.0</c:v>
                </c:pt>
                <c:pt idx="1">
                  <c:v>25.0</c:v>
                </c:pt>
                <c:pt idx="2">
                  <c:v>60.0</c:v>
                </c:pt>
              </c:numCache>
            </c:numRef>
          </c:yVal>
          <c:smooth val="0"/>
        </c:ser>
        <c:ser>
          <c:idx val="10"/>
          <c:order val="10"/>
          <c:tx>
            <c:v>6/1/15 AM</c:v>
          </c:tx>
          <c:spPr>
            <a:ln w="19050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</c:marker>
          <c:xVal>
            <c:numRef>
              <c:f>'Hydro profile'!$L$45:$L$49</c:f>
              <c:numCache>
                <c:formatCode>0.0</c:formatCode>
                <c:ptCount val="5"/>
                <c:pt idx="0">
                  <c:v>7.5</c:v>
                </c:pt>
                <c:pt idx="1">
                  <c:v>7.5</c:v>
                </c:pt>
                <c:pt idx="2">
                  <c:v>7.0</c:v>
                </c:pt>
                <c:pt idx="3">
                  <c:v>6.8</c:v>
                </c:pt>
                <c:pt idx="4">
                  <c:v>6.28</c:v>
                </c:pt>
              </c:numCache>
            </c:numRef>
          </c:xVal>
          <c:yVal>
            <c:numRef>
              <c:f>'Hydro profile'!$G$45:$G$49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25.0</c:v>
                </c:pt>
                <c:pt idx="3">
                  <c:v>50.0</c:v>
                </c:pt>
                <c:pt idx="4">
                  <c:v>70.0</c:v>
                </c:pt>
              </c:numCache>
            </c:numRef>
          </c:yVal>
          <c:smooth val="0"/>
        </c:ser>
        <c:ser>
          <c:idx val="11"/>
          <c:order val="11"/>
          <c:tx>
            <c:v>6/1/15 PM</c:v>
          </c:tx>
          <c:spPr>
            <a:ln w="19050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</c:marker>
          <c:xVal>
            <c:numRef>
              <c:f>'Hydro profile'!$L$50:$L$52</c:f>
              <c:numCache>
                <c:formatCode>0.0</c:formatCode>
                <c:ptCount val="3"/>
                <c:pt idx="0">
                  <c:v>10.0</c:v>
                </c:pt>
                <c:pt idx="1">
                  <c:v>11.1</c:v>
                </c:pt>
                <c:pt idx="2">
                  <c:v>10.0</c:v>
                </c:pt>
              </c:numCache>
            </c:numRef>
          </c:xVal>
          <c:yVal>
            <c:numRef>
              <c:f>'Hydro profile'!$G$50:$G$52</c:f>
              <c:numCache>
                <c:formatCode>General</c:formatCode>
                <c:ptCount val="3"/>
                <c:pt idx="0">
                  <c:v>0.0</c:v>
                </c:pt>
                <c:pt idx="1">
                  <c:v>30.0</c:v>
                </c:pt>
                <c:pt idx="2">
                  <c:v>60.0</c:v>
                </c:pt>
              </c:numCache>
            </c:numRef>
          </c:yVal>
          <c:smooth val="0"/>
        </c:ser>
        <c:ser>
          <c:idx val="12"/>
          <c:order val="12"/>
          <c:tx>
            <c:v>9/18/2015</c:v>
          </c:tx>
          <c:spPr>
            <a:ln w="19050" cap="rnd">
              <a:solidFill>
                <a:schemeClr val="accent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20000"/>
                    <a:lumOff val="80000"/>
                  </a:schemeClr>
                </a:solidFill>
              </a:ln>
              <a:effectLst/>
            </c:spPr>
          </c:marker>
          <c:xVal>
            <c:numRef>
              <c:f>'Hydro profile'!$L$53:$L$55</c:f>
              <c:numCache>
                <c:formatCode>0.0</c:formatCode>
                <c:ptCount val="3"/>
                <c:pt idx="0">
                  <c:v>19.2</c:v>
                </c:pt>
                <c:pt idx="1">
                  <c:v>18.4</c:v>
                </c:pt>
                <c:pt idx="2">
                  <c:v>18.2</c:v>
                </c:pt>
              </c:numCache>
            </c:numRef>
          </c:xVal>
          <c:yVal>
            <c:numRef>
              <c:f>'Hydro profile'!$G$53:$G$55</c:f>
              <c:numCache>
                <c:formatCode>General</c:formatCode>
                <c:ptCount val="3"/>
                <c:pt idx="0">
                  <c:v>0.0</c:v>
                </c:pt>
                <c:pt idx="1">
                  <c:v>45.0</c:v>
                </c:pt>
                <c:pt idx="2">
                  <c:v>70.0</c:v>
                </c:pt>
              </c:numCache>
            </c:numRef>
          </c:yVal>
          <c:smooth val="0"/>
        </c:ser>
        <c:ser>
          <c:idx val="13"/>
          <c:order val="13"/>
          <c:tx>
            <c:v>9/23/2015</c:v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'Hydro profile'!$L$56:$L$64</c:f>
              <c:numCache>
                <c:formatCode>0.0</c:formatCode>
                <c:ptCount val="9"/>
                <c:pt idx="0">
                  <c:v>19.8</c:v>
                </c:pt>
                <c:pt idx="1">
                  <c:v>19.8</c:v>
                </c:pt>
                <c:pt idx="2">
                  <c:v>19.7</c:v>
                </c:pt>
                <c:pt idx="3">
                  <c:v>19.6</c:v>
                </c:pt>
                <c:pt idx="4">
                  <c:v>19.4</c:v>
                </c:pt>
                <c:pt idx="5">
                  <c:v>19.4</c:v>
                </c:pt>
                <c:pt idx="6">
                  <c:v>19.4</c:v>
                </c:pt>
                <c:pt idx="7">
                  <c:v>19.4</c:v>
                </c:pt>
                <c:pt idx="8">
                  <c:v>19.4</c:v>
                </c:pt>
              </c:numCache>
            </c:numRef>
          </c:xVal>
          <c:yVal>
            <c:numRef>
              <c:f>'Hydro profile'!$G$56:$G$64</c:f>
              <c:numCache>
                <c:formatCode>General</c:formatCode>
                <c:ptCount val="9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</c:numCache>
            </c:numRef>
          </c:yVal>
          <c:smooth val="0"/>
        </c:ser>
        <c:ser>
          <c:idx val="14"/>
          <c:order val="14"/>
          <c:tx>
            <c:v>9/24/15 AM</c:v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'Hydro profile'!$L$68:$L$79</c:f>
              <c:numCache>
                <c:formatCode>General</c:formatCode>
                <c:ptCount val="12"/>
                <c:pt idx="0">
                  <c:v>19.4</c:v>
                </c:pt>
                <c:pt idx="1">
                  <c:v>19.6</c:v>
                </c:pt>
                <c:pt idx="2">
                  <c:v>19.6</c:v>
                </c:pt>
                <c:pt idx="3">
                  <c:v>19.6</c:v>
                </c:pt>
                <c:pt idx="4">
                  <c:v>19.6</c:v>
                </c:pt>
                <c:pt idx="5">
                  <c:v>18.5</c:v>
                </c:pt>
                <c:pt idx="6">
                  <c:v>19.6</c:v>
                </c:pt>
                <c:pt idx="7">
                  <c:v>19.6</c:v>
                </c:pt>
                <c:pt idx="8">
                  <c:v>19.4</c:v>
                </c:pt>
                <c:pt idx="9">
                  <c:v>19.2</c:v>
                </c:pt>
                <c:pt idx="10">
                  <c:v>18.7</c:v>
                </c:pt>
                <c:pt idx="11">
                  <c:v>17.7</c:v>
                </c:pt>
              </c:numCache>
            </c:numRef>
          </c:xVal>
          <c:yVal>
            <c:numRef>
              <c:f>'Hydro profile'!$G$68:$G$79</c:f>
              <c:numCache>
                <c:formatCode>General</c:formatCode>
                <c:ptCount val="12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45.0</c:v>
                </c:pt>
                <c:pt idx="9">
                  <c:v>50.0</c:v>
                </c:pt>
                <c:pt idx="10">
                  <c:v>60.0</c:v>
                </c:pt>
                <c:pt idx="11">
                  <c:v>70.0</c:v>
                </c:pt>
              </c:numCache>
            </c:numRef>
          </c:yVal>
          <c:smooth val="0"/>
        </c:ser>
        <c:ser>
          <c:idx val="15"/>
          <c:order val="15"/>
          <c:tx>
            <c:v>9/24/15 PM</c:v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'Hydro profile'!$L$80:$L$84</c:f>
              <c:numCache>
                <c:formatCode>General</c:formatCode>
                <c:ptCount val="5"/>
                <c:pt idx="0">
                  <c:v>20.4</c:v>
                </c:pt>
                <c:pt idx="1">
                  <c:v>20.4</c:v>
                </c:pt>
                <c:pt idx="2">
                  <c:v>20.0</c:v>
                </c:pt>
                <c:pt idx="3">
                  <c:v>19.8</c:v>
                </c:pt>
                <c:pt idx="4">
                  <c:v>20.0</c:v>
                </c:pt>
              </c:numCache>
            </c:numRef>
          </c:xVal>
          <c:yVal>
            <c:numRef>
              <c:f>'Hydro profile'!$G$80:$G$84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40.0</c:v>
                </c:pt>
                <c:pt idx="4">
                  <c:v>60.0</c:v>
                </c:pt>
              </c:numCache>
            </c:numRef>
          </c:yVal>
          <c:smooth val="0"/>
        </c:ser>
        <c:ser>
          <c:idx val="16"/>
          <c:order val="16"/>
          <c:tx>
            <c:v>9/28/2015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profile'!$L$85:$L$98</c:f>
              <c:numCache>
                <c:formatCode>General</c:formatCode>
                <c:ptCount val="14"/>
                <c:pt idx="0">
                  <c:v>19.4</c:v>
                </c:pt>
                <c:pt idx="1">
                  <c:v>19.4</c:v>
                </c:pt>
                <c:pt idx="2">
                  <c:v>19.4</c:v>
                </c:pt>
                <c:pt idx="3">
                  <c:v>19.4</c:v>
                </c:pt>
                <c:pt idx="4">
                  <c:v>19.4</c:v>
                </c:pt>
                <c:pt idx="5">
                  <c:v>19.4</c:v>
                </c:pt>
                <c:pt idx="6">
                  <c:v>19.4</c:v>
                </c:pt>
                <c:pt idx="7">
                  <c:v>19.1</c:v>
                </c:pt>
                <c:pt idx="8">
                  <c:v>18.8</c:v>
                </c:pt>
                <c:pt idx="9">
                  <c:v>19.5</c:v>
                </c:pt>
                <c:pt idx="10">
                  <c:v>18.5</c:v>
                </c:pt>
                <c:pt idx="11">
                  <c:v>18.8</c:v>
                </c:pt>
                <c:pt idx="12">
                  <c:v>17.7</c:v>
                </c:pt>
                <c:pt idx="13">
                  <c:v>16.1</c:v>
                </c:pt>
              </c:numCache>
            </c:numRef>
          </c:xVal>
          <c:yVal>
            <c:numRef>
              <c:f>'Hydro profile'!$G$85:$G$98</c:f>
              <c:numCache>
                <c:formatCode>General</c:formatCode>
                <c:ptCount val="14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75.0</c:v>
                </c:pt>
              </c:numCache>
            </c:numRef>
          </c:yVal>
          <c:smooth val="0"/>
        </c:ser>
        <c:ser>
          <c:idx val="17"/>
          <c:order val="17"/>
          <c:tx>
            <c:v>9/29/2015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'Hydro profile'!$L$99:$L$110</c:f>
              <c:numCache>
                <c:formatCode>General</c:formatCode>
                <c:ptCount val="12"/>
                <c:pt idx="0">
                  <c:v>19.1</c:v>
                </c:pt>
                <c:pt idx="1">
                  <c:v>19.1</c:v>
                </c:pt>
                <c:pt idx="2">
                  <c:v>19.1</c:v>
                </c:pt>
                <c:pt idx="3">
                  <c:v>19.1</c:v>
                </c:pt>
                <c:pt idx="4">
                  <c:v>19.1</c:v>
                </c:pt>
                <c:pt idx="5">
                  <c:v>19.1</c:v>
                </c:pt>
                <c:pt idx="6">
                  <c:v>19.1</c:v>
                </c:pt>
                <c:pt idx="7">
                  <c:v>19.1</c:v>
                </c:pt>
                <c:pt idx="8">
                  <c:v>19.1</c:v>
                </c:pt>
                <c:pt idx="9">
                  <c:v>19.1</c:v>
                </c:pt>
                <c:pt idx="10">
                  <c:v>18.5</c:v>
                </c:pt>
                <c:pt idx="11">
                  <c:v>17.9</c:v>
                </c:pt>
              </c:numCache>
            </c:numRef>
          </c:xVal>
          <c:yVal>
            <c:numRef>
              <c:f>'Hydro profile'!$G$99:$G$110</c:f>
              <c:numCache>
                <c:formatCode>General</c:formatCode>
                <c:ptCount val="12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43.0</c:v>
                </c:pt>
                <c:pt idx="10">
                  <c:v>50.0</c:v>
                </c:pt>
                <c:pt idx="11">
                  <c:v>75.0</c:v>
                </c:pt>
              </c:numCache>
            </c:numRef>
          </c:yVal>
          <c:smooth val="0"/>
        </c:ser>
        <c:ser>
          <c:idx val="18"/>
          <c:order val="18"/>
          <c:tx>
            <c:v>10/8/2015</c:v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'Hydro profile'!$L$111:$L$118</c:f>
              <c:numCache>
                <c:formatCode>General</c:formatCode>
                <c:ptCount val="8"/>
                <c:pt idx="0">
                  <c:v>15.75</c:v>
                </c:pt>
                <c:pt idx="1">
                  <c:v>16.8</c:v>
                </c:pt>
                <c:pt idx="2">
                  <c:v>16.8</c:v>
                </c:pt>
                <c:pt idx="3">
                  <c:v>16.8</c:v>
                </c:pt>
                <c:pt idx="4">
                  <c:v>16.7</c:v>
                </c:pt>
                <c:pt idx="5">
                  <c:v>16.6</c:v>
                </c:pt>
                <c:pt idx="6">
                  <c:v>14.1</c:v>
                </c:pt>
                <c:pt idx="7">
                  <c:v>9.4</c:v>
                </c:pt>
              </c:numCache>
            </c:numRef>
          </c:xVal>
          <c:yVal>
            <c:numRef>
              <c:f>'Hydro profile'!$G$111:$G$118</c:f>
              <c:numCache>
                <c:formatCode>General</c:formatCode>
                <c:ptCount val="8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20.0</c:v>
                </c:pt>
                <c:pt idx="4">
                  <c:v>30.0</c:v>
                </c:pt>
                <c:pt idx="5">
                  <c:v>40.0</c:v>
                </c:pt>
                <c:pt idx="6">
                  <c:v>50.0</c:v>
                </c:pt>
                <c:pt idx="7">
                  <c:v>68.0</c:v>
                </c:pt>
              </c:numCache>
            </c:numRef>
          </c:yVal>
          <c:smooth val="0"/>
        </c:ser>
        <c:ser>
          <c:idx val="19"/>
          <c:order val="19"/>
          <c:tx>
            <c:v>10/20/2015</c:v>
          </c:tx>
          <c:spPr>
            <a:ln w="19050" cap="rnd">
              <a:solidFill>
                <a:srgbClr val="600000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rgbClr val="600000"/>
              </a:solidFill>
              <a:ln w="9525">
                <a:solidFill>
                  <a:srgbClr val="600000"/>
                </a:solidFill>
              </a:ln>
              <a:effectLst/>
            </c:spPr>
          </c:marker>
          <c:xVal>
            <c:numRef>
              <c:f>'Hydro profile'!$L$119:$L$126</c:f>
              <c:numCache>
                <c:formatCode>General</c:formatCode>
                <c:ptCount val="8"/>
                <c:pt idx="0">
                  <c:v>11.6</c:v>
                </c:pt>
                <c:pt idx="1">
                  <c:v>11.5</c:v>
                </c:pt>
                <c:pt idx="2">
                  <c:v>11.3</c:v>
                </c:pt>
                <c:pt idx="3">
                  <c:v>11.2</c:v>
                </c:pt>
                <c:pt idx="4">
                  <c:v>11.1</c:v>
                </c:pt>
                <c:pt idx="5">
                  <c:v>11.0</c:v>
                </c:pt>
                <c:pt idx="6">
                  <c:v>11.0</c:v>
                </c:pt>
                <c:pt idx="7">
                  <c:v>10.9</c:v>
                </c:pt>
              </c:numCache>
            </c:numRef>
          </c:xVal>
          <c:yVal>
            <c:numRef>
              <c:f>'Hydro profile'!$G$119:$G$126</c:f>
              <c:numCache>
                <c:formatCode>General</c:formatCode>
                <c:ptCount val="8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</c:numCache>
            </c:numRef>
          </c:yVal>
          <c:smooth val="0"/>
        </c:ser>
        <c:ser>
          <c:idx val="20"/>
          <c:order val="20"/>
          <c:tx>
            <c:v>10/23/2015</c:v>
          </c:tx>
          <c:spPr>
            <a:ln w="19050" cap="rnd">
              <a:solidFill>
                <a:srgbClr val="00000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'Hydro profile'!$L$127:$L$130</c:f>
              <c:numCache>
                <c:formatCode>General</c:formatCode>
                <c:ptCount val="4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11.1</c:v>
                </c:pt>
              </c:numCache>
            </c:numRef>
          </c:xVal>
          <c:yVal>
            <c:numRef>
              <c:f>'Hydro profile'!$G$127:$G$130</c:f>
              <c:numCache>
                <c:formatCode>General</c:formatCode>
                <c:ptCount val="4"/>
                <c:pt idx="0">
                  <c:v>0.0</c:v>
                </c:pt>
                <c:pt idx="1">
                  <c:v>10.0</c:v>
                </c:pt>
                <c:pt idx="2">
                  <c:v>40.0</c:v>
                </c:pt>
                <c:pt idx="3">
                  <c:v>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6500296"/>
        <c:axId val="-2076776760"/>
      </c:scatterChart>
      <c:valAx>
        <c:axId val="-2076500296"/>
        <c:scaling>
          <c:orientation val="minMax"/>
          <c:min val="4.0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rgbClr val="000000"/>
                    </a:solidFill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776760"/>
        <c:crosses val="autoZero"/>
        <c:crossBetween val="midCat"/>
      </c:valAx>
      <c:valAx>
        <c:axId val="-20767767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500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1p:</a:t>
            </a:r>
            <a:r>
              <a:rPr lang="en-US" baseline="0"/>
              <a:t> Temperature and Dissolved Oxygen profile for Sept 24, 2015 PM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profile'!$L$80:$L$84</c:f>
              <c:numCache>
                <c:formatCode>General</c:formatCode>
                <c:ptCount val="5"/>
                <c:pt idx="0">
                  <c:v>20.4</c:v>
                </c:pt>
                <c:pt idx="1">
                  <c:v>20.4</c:v>
                </c:pt>
                <c:pt idx="2">
                  <c:v>20.0</c:v>
                </c:pt>
                <c:pt idx="3">
                  <c:v>19.8</c:v>
                </c:pt>
                <c:pt idx="4">
                  <c:v>20.0</c:v>
                </c:pt>
              </c:numCache>
            </c:numRef>
          </c:xVal>
          <c:yVal>
            <c:numRef>
              <c:f>'Hydro profile'!$G$80:$G$84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40.0</c:v>
                </c:pt>
                <c:pt idx="4">
                  <c:v>60.0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profile'!$M$80:$M$84</c:f>
              <c:numCache>
                <c:formatCode>General</c:formatCode>
                <c:ptCount val="5"/>
                <c:pt idx="0">
                  <c:v>8.87</c:v>
                </c:pt>
                <c:pt idx="1">
                  <c:v>8.48</c:v>
                </c:pt>
                <c:pt idx="2">
                  <c:v>8.8</c:v>
                </c:pt>
                <c:pt idx="3">
                  <c:v>9.88</c:v>
                </c:pt>
                <c:pt idx="4">
                  <c:v>9.01</c:v>
                </c:pt>
              </c:numCache>
            </c:numRef>
          </c:xVal>
          <c:yVal>
            <c:numRef>
              <c:f>'Hydro profile'!$G$80:$G$84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40.0</c:v>
                </c:pt>
                <c:pt idx="4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412792"/>
        <c:axId val="2089341864"/>
      </c:scatterChart>
      <c:valAx>
        <c:axId val="208941279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341864"/>
        <c:crosses val="autoZero"/>
        <c:crossBetween val="midCat"/>
      </c:valAx>
      <c:valAx>
        <c:axId val="20893418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412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1o: Temperature and Dissolved Oxygen profile</a:t>
            </a:r>
            <a:r>
              <a:rPr lang="en-US" baseline="0"/>
              <a:t> for Sept 24, 2015 AM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profile'!$L$68:$L$79</c:f>
              <c:numCache>
                <c:formatCode>General</c:formatCode>
                <c:ptCount val="12"/>
                <c:pt idx="0">
                  <c:v>19.4</c:v>
                </c:pt>
                <c:pt idx="1">
                  <c:v>19.6</c:v>
                </c:pt>
                <c:pt idx="2">
                  <c:v>19.6</c:v>
                </c:pt>
                <c:pt idx="3">
                  <c:v>19.6</c:v>
                </c:pt>
                <c:pt idx="4">
                  <c:v>19.6</c:v>
                </c:pt>
                <c:pt idx="5">
                  <c:v>18.5</c:v>
                </c:pt>
                <c:pt idx="6">
                  <c:v>19.6</c:v>
                </c:pt>
                <c:pt idx="7">
                  <c:v>19.6</c:v>
                </c:pt>
                <c:pt idx="8">
                  <c:v>19.4</c:v>
                </c:pt>
                <c:pt idx="9">
                  <c:v>19.2</c:v>
                </c:pt>
                <c:pt idx="10">
                  <c:v>18.7</c:v>
                </c:pt>
                <c:pt idx="11">
                  <c:v>17.7</c:v>
                </c:pt>
              </c:numCache>
            </c:numRef>
          </c:xVal>
          <c:yVal>
            <c:numRef>
              <c:f>'Hydro profile'!$G$68:$G$79</c:f>
              <c:numCache>
                <c:formatCode>General</c:formatCode>
                <c:ptCount val="12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45.0</c:v>
                </c:pt>
                <c:pt idx="9">
                  <c:v>50.0</c:v>
                </c:pt>
                <c:pt idx="10">
                  <c:v>60.0</c:v>
                </c:pt>
                <c:pt idx="11">
                  <c:v>70.0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profile'!$M$68:$M$79</c:f>
              <c:numCache>
                <c:formatCode>General</c:formatCode>
                <c:ptCount val="12"/>
                <c:pt idx="0">
                  <c:v>8.46</c:v>
                </c:pt>
                <c:pt idx="1">
                  <c:v>8.75</c:v>
                </c:pt>
                <c:pt idx="2">
                  <c:v>8.6</c:v>
                </c:pt>
                <c:pt idx="3">
                  <c:v>8.710000000000001</c:v>
                </c:pt>
                <c:pt idx="4">
                  <c:v>8.66</c:v>
                </c:pt>
                <c:pt idx="5">
                  <c:v>9.220000000000001</c:v>
                </c:pt>
                <c:pt idx="6">
                  <c:v>8.54</c:v>
                </c:pt>
                <c:pt idx="7">
                  <c:v>8.6</c:v>
                </c:pt>
                <c:pt idx="8">
                  <c:v>8.7</c:v>
                </c:pt>
                <c:pt idx="9">
                  <c:v>8.9</c:v>
                </c:pt>
                <c:pt idx="10">
                  <c:v>8.5</c:v>
                </c:pt>
                <c:pt idx="11">
                  <c:v>8.4</c:v>
                </c:pt>
              </c:numCache>
            </c:numRef>
          </c:xVal>
          <c:yVal>
            <c:numRef>
              <c:f>'Hydro profile'!$G$68:$G$79</c:f>
              <c:numCache>
                <c:formatCode>General</c:formatCode>
                <c:ptCount val="12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45.0</c:v>
                </c:pt>
                <c:pt idx="9">
                  <c:v>50.0</c:v>
                </c:pt>
                <c:pt idx="10">
                  <c:v>60.0</c:v>
                </c:pt>
                <c:pt idx="11">
                  <c:v>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029480"/>
        <c:axId val="2090046264"/>
      </c:scatterChart>
      <c:valAx>
        <c:axId val="2090029480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</a:t>
                </a:r>
                <a:r>
                  <a:rPr lang="en-US" baseline="0"/>
                  <a:t>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046264"/>
        <c:crosses val="autoZero"/>
        <c:crossBetween val="midCat"/>
      </c:valAx>
      <c:valAx>
        <c:axId val="20900462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029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1n: Temperature</a:t>
            </a:r>
            <a:r>
              <a:rPr lang="en-US" baseline="0"/>
              <a:t> and Dissolved Oxygen profile for Sept 23,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profile'!$L$56:$L$64</c:f>
              <c:numCache>
                <c:formatCode>0.0</c:formatCode>
                <c:ptCount val="9"/>
                <c:pt idx="0">
                  <c:v>19.8</c:v>
                </c:pt>
                <c:pt idx="1">
                  <c:v>19.8</c:v>
                </c:pt>
                <c:pt idx="2">
                  <c:v>19.7</c:v>
                </c:pt>
                <c:pt idx="3">
                  <c:v>19.6</c:v>
                </c:pt>
                <c:pt idx="4">
                  <c:v>19.4</c:v>
                </c:pt>
                <c:pt idx="5">
                  <c:v>19.4</c:v>
                </c:pt>
                <c:pt idx="6">
                  <c:v>19.4</c:v>
                </c:pt>
                <c:pt idx="7">
                  <c:v>19.4</c:v>
                </c:pt>
                <c:pt idx="8">
                  <c:v>19.4</c:v>
                </c:pt>
              </c:numCache>
            </c:numRef>
          </c:xVal>
          <c:yVal>
            <c:numRef>
              <c:f>'Hydro profile'!$G$56:$G$64</c:f>
              <c:numCache>
                <c:formatCode>General</c:formatCode>
                <c:ptCount val="9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profile'!$M$56:$M$64</c:f>
              <c:numCache>
                <c:formatCode>General</c:formatCode>
                <c:ptCount val="9"/>
                <c:pt idx="0">
                  <c:v>9.4</c:v>
                </c:pt>
                <c:pt idx="1">
                  <c:v>9.0</c:v>
                </c:pt>
                <c:pt idx="2">
                  <c:v>8.87</c:v>
                </c:pt>
                <c:pt idx="3">
                  <c:v>8.86</c:v>
                </c:pt>
                <c:pt idx="4">
                  <c:v>8.94</c:v>
                </c:pt>
                <c:pt idx="5">
                  <c:v>8.86</c:v>
                </c:pt>
                <c:pt idx="6">
                  <c:v>8.82</c:v>
                </c:pt>
                <c:pt idx="7">
                  <c:v>8.88</c:v>
                </c:pt>
                <c:pt idx="8">
                  <c:v>8.8</c:v>
                </c:pt>
              </c:numCache>
            </c:numRef>
          </c:xVal>
          <c:yVal>
            <c:numRef>
              <c:f>'Hydro profile'!$G$56:$G$64</c:f>
              <c:numCache>
                <c:formatCode>General</c:formatCode>
                <c:ptCount val="9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5951336"/>
        <c:axId val="2139024616"/>
      </c:scatterChart>
      <c:valAx>
        <c:axId val="-2005951336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24616"/>
        <c:crosses val="autoZero"/>
        <c:crossBetween val="midCat"/>
      </c:valAx>
      <c:valAx>
        <c:axId val="21390246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59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1m: Temperature</a:t>
            </a:r>
            <a:r>
              <a:rPr lang="en-US" baseline="0"/>
              <a:t> and Dissolved Oxygen profile for Sept 18,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profile'!$L$53:$L$55</c:f>
              <c:numCache>
                <c:formatCode>0.0</c:formatCode>
                <c:ptCount val="3"/>
                <c:pt idx="0">
                  <c:v>19.2</c:v>
                </c:pt>
                <c:pt idx="1">
                  <c:v>18.4</c:v>
                </c:pt>
                <c:pt idx="2">
                  <c:v>18.2</c:v>
                </c:pt>
              </c:numCache>
            </c:numRef>
          </c:xVal>
          <c:yVal>
            <c:numRef>
              <c:f>'Hydro profile'!$G$53:$G$55</c:f>
              <c:numCache>
                <c:formatCode>General</c:formatCode>
                <c:ptCount val="3"/>
                <c:pt idx="0">
                  <c:v>0.0</c:v>
                </c:pt>
                <c:pt idx="1">
                  <c:v>45.0</c:v>
                </c:pt>
                <c:pt idx="2">
                  <c:v>70.0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profile'!$M$53:$M$55</c:f>
              <c:numCache>
                <c:formatCode>General</c:formatCode>
                <c:ptCount val="3"/>
                <c:pt idx="0">
                  <c:v>12.0</c:v>
                </c:pt>
                <c:pt idx="1">
                  <c:v>11.5</c:v>
                </c:pt>
                <c:pt idx="2">
                  <c:v>14.0</c:v>
                </c:pt>
              </c:numCache>
            </c:numRef>
          </c:xVal>
          <c:yVal>
            <c:numRef>
              <c:f>'Hydro profile'!$G$53:$G$55</c:f>
              <c:numCache>
                <c:formatCode>General</c:formatCode>
                <c:ptCount val="3"/>
                <c:pt idx="0">
                  <c:v>0.0</c:v>
                </c:pt>
                <c:pt idx="1">
                  <c:v>45.0</c:v>
                </c:pt>
                <c:pt idx="2">
                  <c:v>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6779000"/>
        <c:axId val="-2006636600"/>
      </c:scatterChart>
      <c:valAx>
        <c:axId val="-2006779000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636600"/>
        <c:crosses val="autoZero"/>
        <c:crossBetween val="midCat"/>
      </c:valAx>
      <c:valAx>
        <c:axId val="-20066366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779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1a: Temperature and Dissolved Oxygen profile</a:t>
            </a:r>
            <a:r>
              <a:rPr lang="en-US" baseline="0"/>
              <a:t> for May 12, 2015 - Suttons Bay, MI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profile'!$L$2:$L$7</c:f>
              <c:numCache>
                <c:formatCode>0.0</c:formatCode>
                <c:ptCount val="6"/>
                <c:pt idx="0">
                  <c:v>5.5</c:v>
                </c:pt>
                <c:pt idx="1">
                  <c:v>5.1</c:v>
                </c:pt>
                <c:pt idx="2">
                  <c:v>5.0</c:v>
                </c:pt>
                <c:pt idx="3">
                  <c:v>5.1</c:v>
                </c:pt>
                <c:pt idx="4">
                  <c:v>5.9</c:v>
                </c:pt>
                <c:pt idx="5">
                  <c:v>4.9</c:v>
                </c:pt>
              </c:numCache>
            </c:numRef>
          </c:xVal>
          <c:yVal>
            <c:numRef>
              <c:f>'Hydro profile'!$G$2:$G$7</c:f>
              <c:numCache>
                <c:formatCode>General</c:formatCode>
                <c:ptCount val="6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profile'!$M$2:$M$7</c:f>
              <c:numCache>
                <c:formatCode>0.0</c:formatCode>
                <c:ptCount val="6"/>
                <c:pt idx="0">
                  <c:v>13.5</c:v>
                </c:pt>
                <c:pt idx="1">
                  <c:v>13.0</c:v>
                </c:pt>
                <c:pt idx="2">
                  <c:v>15.8</c:v>
                </c:pt>
                <c:pt idx="3">
                  <c:v>14.0</c:v>
                </c:pt>
                <c:pt idx="4">
                  <c:v>14.0</c:v>
                </c:pt>
                <c:pt idx="5">
                  <c:v>16.4</c:v>
                </c:pt>
              </c:numCache>
            </c:numRef>
          </c:xVal>
          <c:yVal>
            <c:numRef>
              <c:f>'Hydro profile'!$G$2:$G$7</c:f>
              <c:numCache>
                <c:formatCode>General</c:formatCode>
                <c:ptCount val="6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944520"/>
        <c:axId val="-2005369496"/>
      </c:scatterChart>
      <c:valAx>
        <c:axId val="-2098944520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5369496"/>
        <c:crosses val="autoZero"/>
        <c:crossBetween val="midCat"/>
      </c:valAx>
      <c:valAx>
        <c:axId val="-200536949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944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1b: Temperature</a:t>
            </a:r>
            <a:r>
              <a:rPr lang="en-US" baseline="0"/>
              <a:t> and Dissolved Oxygen profile for May 13,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profile'!$L$8:$L$13</c:f>
              <c:numCache>
                <c:formatCode>0.0</c:formatCode>
                <c:ptCount val="6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4.9</c:v>
                </c:pt>
              </c:numCache>
            </c:numRef>
          </c:xVal>
          <c:yVal>
            <c:numRef>
              <c:f>'Hydro profile'!$G$8:$G$13</c:f>
              <c:numCache>
                <c:formatCode>General</c:formatCode>
                <c:ptCount val="6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20.0</c:v>
                </c:pt>
                <c:pt idx="5">
                  <c:v>50.0</c:v>
                </c:pt>
              </c:numCache>
            </c:numRef>
          </c:yVal>
          <c:smooth val="0"/>
        </c:ser>
        <c:ser>
          <c:idx val="0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profile'!$M$8:$M$13</c:f>
              <c:numCache>
                <c:formatCode>0.0</c:formatCode>
                <c:ptCount val="6"/>
                <c:pt idx="0">
                  <c:v>14.2</c:v>
                </c:pt>
                <c:pt idx="1">
                  <c:v>13.7</c:v>
                </c:pt>
                <c:pt idx="2">
                  <c:v>13.7</c:v>
                </c:pt>
                <c:pt idx="3">
                  <c:v>13.6</c:v>
                </c:pt>
                <c:pt idx="4">
                  <c:v>13.7</c:v>
                </c:pt>
                <c:pt idx="5">
                  <c:v>13.1</c:v>
                </c:pt>
              </c:numCache>
            </c:numRef>
          </c:xVal>
          <c:yVal>
            <c:numRef>
              <c:f>'Hydro profile'!$G$8:$G$13</c:f>
              <c:numCache>
                <c:formatCode>General</c:formatCode>
                <c:ptCount val="6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20.0</c:v>
                </c:pt>
                <c:pt idx="5">
                  <c:v>50.0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034968"/>
        <c:axId val="-2072698344"/>
      </c:scatterChart>
      <c:valAx>
        <c:axId val="2090034968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(C) / DO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698344"/>
        <c:crosses val="autoZero"/>
        <c:crossBetween val="midCat"/>
      </c:valAx>
      <c:valAx>
        <c:axId val="-20726983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034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1c:</a:t>
            </a:r>
            <a:r>
              <a:rPr lang="en-US" baseline="0"/>
              <a:t> Temperature and Dissolved Oxygen profile for May 14, 2015 - Suttons Bay, MI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'Hydro profile'!$L$14:$L$17</c:f>
              <c:numCache>
                <c:formatCode>0.0</c:formatCode>
                <c:ptCount val="4"/>
                <c:pt idx="0">
                  <c:v>5.8</c:v>
                </c:pt>
                <c:pt idx="1">
                  <c:v>5.6</c:v>
                </c:pt>
                <c:pt idx="2">
                  <c:v>6.1</c:v>
                </c:pt>
                <c:pt idx="3">
                  <c:v>5.3</c:v>
                </c:pt>
              </c:numCache>
            </c:numRef>
          </c:xVal>
          <c:yVal>
            <c:numRef>
              <c:f>'Hydro profile'!$G$14:$G$17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40.0</c:v>
                </c:pt>
                <c:pt idx="3">
                  <c:v>60.0</c:v>
                </c:pt>
              </c:numCache>
            </c:numRef>
          </c:yVal>
          <c:smooth val="0"/>
        </c:ser>
        <c:ser>
          <c:idx val="1"/>
          <c:order val="1"/>
          <c:tx>
            <c:v>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'Hydro profile'!$M$14:$M$17</c:f>
              <c:numCache>
                <c:formatCode>0.0</c:formatCode>
                <c:ptCount val="4"/>
                <c:pt idx="0">
                  <c:v>13.2</c:v>
                </c:pt>
                <c:pt idx="1">
                  <c:v>13.3</c:v>
                </c:pt>
                <c:pt idx="2">
                  <c:v>13.6</c:v>
                </c:pt>
                <c:pt idx="3">
                  <c:v>13.4</c:v>
                </c:pt>
              </c:numCache>
            </c:numRef>
          </c:xVal>
          <c:yVal>
            <c:numRef>
              <c:f>'Hydro profile'!$G$14:$G$17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40.0</c:v>
                </c:pt>
                <c:pt idx="3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0734328"/>
        <c:axId val="-2003938824"/>
      </c:scatterChart>
      <c:valAx>
        <c:axId val="-2100734328"/>
        <c:scaling>
          <c:orientation val="minMax"/>
          <c:max val="20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 / DO (mg/L)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3938824"/>
        <c:crosses val="autoZero"/>
        <c:crossBetween val="midCat"/>
      </c:valAx>
      <c:valAx>
        <c:axId val="-200393882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0734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87</xdr:row>
      <xdr:rowOff>47625</xdr:rowOff>
    </xdr:from>
    <xdr:to>
      <xdr:col>19</xdr:col>
      <xdr:colOff>657225</xdr:colOff>
      <xdr:row>104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433387</xdr:colOff>
      <xdr:row>87</xdr:row>
      <xdr:rowOff>38100</xdr:rowOff>
    </xdr:from>
    <xdr:to>
      <xdr:col>13</xdr:col>
      <xdr:colOff>204787</xdr:colOff>
      <xdr:row>104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87</xdr:row>
      <xdr:rowOff>28575</xdr:rowOff>
    </xdr:from>
    <xdr:to>
      <xdr:col>6</xdr:col>
      <xdr:colOff>457200</xdr:colOff>
      <xdr:row>104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219075</xdr:colOff>
      <xdr:row>69</xdr:row>
      <xdr:rowOff>161925</xdr:rowOff>
    </xdr:from>
    <xdr:to>
      <xdr:col>19</xdr:col>
      <xdr:colOff>676275</xdr:colOff>
      <xdr:row>87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452437</xdr:colOff>
      <xdr:row>69</xdr:row>
      <xdr:rowOff>152399</xdr:rowOff>
    </xdr:from>
    <xdr:to>
      <xdr:col>13</xdr:col>
      <xdr:colOff>223837</xdr:colOff>
      <xdr:row>87</xdr:row>
      <xdr:rowOff>47624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69</xdr:row>
      <xdr:rowOff>142875</xdr:rowOff>
    </xdr:from>
    <xdr:to>
      <xdr:col>6</xdr:col>
      <xdr:colOff>457200</xdr:colOff>
      <xdr:row>87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17</xdr:row>
      <xdr:rowOff>95249</xdr:rowOff>
    </xdr:to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461962</xdr:colOff>
      <xdr:row>0</xdr:row>
      <xdr:rowOff>0</xdr:rowOff>
    </xdr:from>
    <xdr:to>
      <xdr:col>13</xdr:col>
      <xdr:colOff>233362</xdr:colOff>
      <xdr:row>17</xdr:row>
      <xdr:rowOff>85725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228600</xdr:colOff>
      <xdr:row>0</xdr:row>
      <xdr:rowOff>0</xdr:rowOff>
    </xdr:from>
    <xdr:to>
      <xdr:col>20</xdr:col>
      <xdr:colOff>0</xdr:colOff>
      <xdr:row>17</xdr:row>
      <xdr:rowOff>95249</xdr:rowOff>
    </xdr:to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</xdr:row>
      <xdr:rowOff>85725</xdr:rowOff>
    </xdr:from>
    <xdr:to>
      <xdr:col>6</xdr:col>
      <xdr:colOff>457200</xdr:colOff>
      <xdr:row>34</xdr:row>
      <xdr:rowOff>180974</xdr:rowOff>
    </xdr:to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457200</xdr:colOff>
      <xdr:row>17</xdr:row>
      <xdr:rowOff>85725</xdr:rowOff>
    </xdr:from>
    <xdr:to>
      <xdr:col>13</xdr:col>
      <xdr:colOff>228600</xdr:colOff>
      <xdr:row>34</xdr:row>
      <xdr:rowOff>190500</xdr:rowOff>
    </xdr:to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233362</xdr:colOff>
      <xdr:row>17</xdr:row>
      <xdr:rowOff>95250</xdr:rowOff>
    </xdr:from>
    <xdr:to>
      <xdr:col>20</xdr:col>
      <xdr:colOff>4762</xdr:colOff>
      <xdr:row>35</xdr:row>
      <xdr:rowOff>0</xdr:rowOff>
    </xdr:to>
    <xdr:graphicFrame macro="">
      <xdr:nvGraphicFramePr>
        <xdr:cNvPr id="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34</xdr:row>
      <xdr:rowOff>180975</xdr:rowOff>
    </xdr:from>
    <xdr:to>
      <xdr:col>6</xdr:col>
      <xdr:colOff>457200</xdr:colOff>
      <xdr:row>52</xdr:row>
      <xdr:rowOff>85725</xdr:rowOff>
    </xdr:to>
    <xdr:graphicFrame macro="">
      <xdr:nvGraphicFramePr>
        <xdr:cNvPr id="1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461962</xdr:colOff>
      <xdr:row>34</xdr:row>
      <xdr:rowOff>190499</xdr:rowOff>
    </xdr:from>
    <xdr:to>
      <xdr:col>13</xdr:col>
      <xdr:colOff>233362</xdr:colOff>
      <xdr:row>52</xdr:row>
      <xdr:rowOff>85725</xdr:rowOff>
    </xdr:to>
    <xdr:graphicFrame macro="">
      <xdr:nvGraphicFramePr>
        <xdr:cNvPr id="1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233362</xdr:colOff>
      <xdr:row>34</xdr:row>
      <xdr:rowOff>200024</xdr:rowOff>
    </xdr:from>
    <xdr:to>
      <xdr:col>20</xdr:col>
      <xdr:colOff>4762</xdr:colOff>
      <xdr:row>52</xdr:row>
      <xdr:rowOff>76199</xdr:rowOff>
    </xdr:to>
    <xdr:graphicFrame macro="">
      <xdr:nvGraphicFramePr>
        <xdr:cNvPr id="1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52</xdr:row>
      <xdr:rowOff>76199</xdr:rowOff>
    </xdr:from>
    <xdr:to>
      <xdr:col>6</xdr:col>
      <xdr:colOff>457200</xdr:colOff>
      <xdr:row>69</xdr:row>
      <xdr:rowOff>171449</xdr:rowOff>
    </xdr:to>
    <xdr:graphicFrame macro="">
      <xdr:nvGraphicFramePr>
        <xdr:cNvPr id="1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457200</xdr:colOff>
      <xdr:row>52</xdr:row>
      <xdr:rowOff>85724</xdr:rowOff>
    </xdr:from>
    <xdr:to>
      <xdr:col>13</xdr:col>
      <xdr:colOff>228600</xdr:colOff>
      <xdr:row>69</xdr:row>
      <xdr:rowOff>171450</xdr:rowOff>
    </xdr:to>
    <xdr:graphicFrame macro="">
      <xdr:nvGraphicFramePr>
        <xdr:cNvPr id="18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233362</xdr:colOff>
      <xdr:row>52</xdr:row>
      <xdr:rowOff>66675</xdr:rowOff>
    </xdr:from>
    <xdr:to>
      <xdr:col>20</xdr:col>
      <xdr:colOff>4762</xdr:colOff>
      <xdr:row>69</xdr:row>
      <xdr:rowOff>171450</xdr:rowOff>
    </xdr:to>
    <xdr:graphicFrame macro="">
      <xdr:nvGraphicFramePr>
        <xdr:cNvPr id="1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104</xdr:row>
      <xdr:rowOff>114300</xdr:rowOff>
    </xdr:from>
    <xdr:to>
      <xdr:col>6</xdr:col>
      <xdr:colOff>457200</xdr:colOff>
      <xdr:row>122</xdr:row>
      <xdr:rowOff>0</xdr:rowOff>
    </xdr:to>
    <xdr:graphicFrame macro="">
      <xdr:nvGraphicFramePr>
        <xdr:cNvPr id="2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461962</xdr:colOff>
      <xdr:row>104</xdr:row>
      <xdr:rowOff>123825</xdr:rowOff>
    </xdr:from>
    <xdr:to>
      <xdr:col>13</xdr:col>
      <xdr:colOff>233362</xdr:colOff>
      <xdr:row>121</xdr:row>
      <xdr:rowOff>190500</xdr:rowOff>
    </xdr:to>
    <xdr:graphicFrame macro="">
      <xdr:nvGraphicFramePr>
        <xdr:cNvPr id="2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233362</xdr:colOff>
      <xdr:row>104</xdr:row>
      <xdr:rowOff>123825</xdr:rowOff>
    </xdr:from>
    <xdr:to>
      <xdr:col>20</xdr:col>
      <xdr:colOff>4762</xdr:colOff>
      <xdr:row>121</xdr:row>
      <xdr:rowOff>190500</xdr:rowOff>
    </xdr:to>
    <xdr:graphicFrame macro="">
      <xdr:nvGraphicFramePr>
        <xdr:cNvPr id="2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opLeftCell="A7" workbookViewId="0">
      <selection activeCell="B21" sqref="B21"/>
    </sheetView>
  </sheetViews>
  <sheetFormatPr baseColWidth="10" defaultColWidth="11" defaultRowHeight="15" x14ac:dyDescent="0"/>
  <cols>
    <col min="1" max="1" width="86.6640625" customWidth="1"/>
  </cols>
  <sheetData>
    <row r="1" spans="1:1">
      <c r="A1" s="31" t="s">
        <v>64</v>
      </c>
    </row>
    <row r="2" spans="1:1">
      <c r="A2" s="32" t="s">
        <v>65</v>
      </c>
    </row>
    <row r="3" spans="1:1">
      <c r="A3" s="32" t="s">
        <v>66</v>
      </c>
    </row>
    <row r="4" spans="1:1" ht="31.5">
      <c r="A4" s="32" t="s">
        <v>67</v>
      </c>
    </row>
    <row r="5" spans="1:1">
      <c r="A5" s="32" t="s">
        <v>68</v>
      </c>
    </row>
    <row r="6" spans="1:1">
      <c r="A6" s="32" t="s">
        <v>69</v>
      </c>
    </row>
    <row r="7" spans="1:1" ht="31.5">
      <c r="A7" s="32" t="s">
        <v>78</v>
      </c>
    </row>
    <row r="8" spans="1:1">
      <c r="A8" s="32" t="s">
        <v>70</v>
      </c>
    </row>
    <row r="10" spans="1:1">
      <c r="A10" s="31" t="s">
        <v>71</v>
      </c>
    </row>
    <row r="11" spans="1:1" ht="31.5">
      <c r="A11" s="32" t="s">
        <v>72</v>
      </c>
    </row>
    <row r="12" spans="1:1" ht="31.5">
      <c r="A12" s="32" t="s">
        <v>73</v>
      </c>
    </row>
    <row r="13" spans="1:1" ht="31.5">
      <c r="A13" s="32" t="s">
        <v>75</v>
      </c>
    </row>
    <row r="14" spans="1:1" ht="31.5">
      <c r="A14" s="32" t="s">
        <v>76</v>
      </c>
    </row>
    <row r="15" spans="1:1">
      <c r="A15" s="32" t="s">
        <v>74</v>
      </c>
    </row>
    <row r="16" spans="1:1">
      <c r="A16" s="32" t="s">
        <v>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workbookViewId="0">
      <pane ySplit="1" topLeftCell="A32" activePane="bottomLeft" state="frozen"/>
      <selection pane="bottomLeft" activeCell="A44" sqref="A44:XFD44"/>
    </sheetView>
  </sheetViews>
  <sheetFormatPr baseColWidth="10" defaultColWidth="11" defaultRowHeight="15" x14ac:dyDescent="0"/>
  <cols>
    <col min="15" max="15" width="11" style="19"/>
  </cols>
  <sheetData>
    <row r="1" spans="1:16">
      <c r="A1" t="s">
        <v>60</v>
      </c>
      <c r="B1" t="s">
        <v>59</v>
      </c>
      <c r="C1" t="s">
        <v>58</v>
      </c>
      <c r="D1" t="s">
        <v>57</v>
      </c>
      <c r="E1" t="s">
        <v>56</v>
      </c>
      <c r="F1" t="s">
        <v>55</v>
      </c>
      <c r="G1" t="s">
        <v>54</v>
      </c>
      <c r="H1" t="s">
        <v>53</v>
      </c>
      <c r="I1" t="s">
        <v>52</v>
      </c>
      <c r="J1" t="s">
        <v>51</v>
      </c>
      <c r="K1" t="s">
        <v>50</v>
      </c>
      <c r="L1" s="8" t="s">
        <v>49</v>
      </c>
      <c r="M1" s="8" t="s">
        <v>48</v>
      </c>
      <c r="N1" s="8" t="s">
        <v>47</v>
      </c>
      <c r="O1" s="19" t="s">
        <v>46</v>
      </c>
      <c r="P1" t="s">
        <v>45</v>
      </c>
    </row>
    <row r="2" spans="1:16">
      <c r="A2">
        <v>1</v>
      </c>
      <c r="B2" s="2">
        <v>42136</v>
      </c>
      <c r="C2" s="2" t="s">
        <v>44</v>
      </c>
      <c r="D2" t="s">
        <v>43</v>
      </c>
      <c r="E2" t="s">
        <v>4</v>
      </c>
      <c r="F2" s="18"/>
      <c r="G2">
        <v>0</v>
      </c>
      <c r="H2" s="9"/>
      <c r="I2" s="9"/>
      <c r="J2" s="9"/>
      <c r="K2" s="9"/>
      <c r="L2" s="8">
        <v>5.5</v>
      </c>
      <c r="M2" s="8">
        <v>13.5</v>
      </c>
      <c r="N2" s="8">
        <v>105</v>
      </c>
      <c r="O2" s="24">
        <v>5</v>
      </c>
      <c r="P2" t="s">
        <v>63</v>
      </c>
    </row>
    <row r="3" spans="1:16">
      <c r="A3">
        <v>1</v>
      </c>
      <c r="B3" s="2">
        <v>42136</v>
      </c>
      <c r="C3" s="2" t="s">
        <v>44</v>
      </c>
      <c r="D3" t="s">
        <v>43</v>
      </c>
      <c r="E3" t="s">
        <v>4</v>
      </c>
      <c r="F3" s="18"/>
      <c r="G3">
        <v>10</v>
      </c>
      <c r="H3" s="9"/>
      <c r="I3" s="9"/>
      <c r="J3" s="9"/>
      <c r="K3" s="9"/>
      <c r="L3" s="8">
        <v>5.0999999999999996</v>
      </c>
      <c r="M3" s="8">
        <v>13</v>
      </c>
      <c r="N3" s="8">
        <v>109</v>
      </c>
      <c r="O3" s="24">
        <v>5</v>
      </c>
      <c r="P3" t="s">
        <v>63</v>
      </c>
    </row>
    <row r="4" spans="1:16">
      <c r="A4">
        <v>1</v>
      </c>
      <c r="B4" s="2">
        <v>42136</v>
      </c>
      <c r="C4" s="2" t="s">
        <v>44</v>
      </c>
      <c r="D4" t="s">
        <v>43</v>
      </c>
      <c r="E4" t="s">
        <v>4</v>
      </c>
      <c r="F4" s="18"/>
      <c r="G4">
        <v>20</v>
      </c>
      <c r="H4" s="9"/>
      <c r="I4" s="9"/>
      <c r="J4" s="9"/>
      <c r="K4" s="9"/>
      <c r="L4" s="8">
        <v>5</v>
      </c>
      <c r="M4" s="8">
        <v>15.8</v>
      </c>
      <c r="N4" s="8">
        <v>109</v>
      </c>
      <c r="O4" s="24">
        <v>5</v>
      </c>
      <c r="P4" t="s">
        <v>63</v>
      </c>
    </row>
    <row r="5" spans="1:16">
      <c r="A5">
        <v>1</v>
      </c>
      <c r="B5" s="2">
        <v>42136</v>
      </c>
      <c r="C5" s="2" t="s">
        <v>44</v>
      </c>
      <c r="D5" t="s">
        <v>43</v>
      </c>
      <c r="E5" t="s">
        <v>4</v>
      </c>
      <c r="F5" s="18"/>
      <c r="G5">
        <v>30</v>
      </c>
      <c r="H5" s="9"/>
      <c r="I5" s="9"/>
      <c r="J5" s="9"/>
      <c r="K5" s="9"/>
      <c r="L5" s="8">
        <v>5.0999999999999996</v>
      </c>
      <c r="M5" s="8">
        <v>14</v>
      </c>
      <c r="N5" s="8">
        <v>106</v>
      </c>
      <c r="O5" s="19">
        <v>7</v>
      </c>
    </row>
    <row r="6" spans="1:16">
      <c r="A6">
        <v>1</v>
      </c>
      <c r="B6" s="2">
        <v>42136</v>
      </c>
      <c r="C6" s="2" t="s">
        <v>44</v>
      </c>
      <c r="D6" t="s">
        <v>43</v>
      </c>
      <c r="E6" t="s">
        <v>4</v>
      </c>
      <c r="F6" s="18"/>
      <c r="G6">
        <v>40</v>
      </c>
      <c r="H6" s="9"/>
      <c r="I6" s="9"/>
      <c r="J6" s="9"/>
      <c r="K6" s="9"/>
      <c r="L6" s="8">
        <v>5.9</v>
      </c>
      <c r="M6" s="8">
        <v>14</v>
      </c>
      <c r="N6" s="10"/>
      <c r="O6" s="19">
        <v>5</v>
      </c>
    </row>
    <row r="7" spans="1:16">
      <c r="A7">
        <v>1</v>
      </c>
      <c r="B7" s="2">
        <v>42136</v>
      </c>
      <c r="C7" s="2" t="s">
        <v>44</v>
      </c>
      <c r="D7" t="s">
        <v>43</v>
      </c>
      <c r="E7" t="s">
        <v>4</v>
      </c>
      <c r="F7" s="18"/>
      <c r="G7">
        <v>50</v>
      </c>
      <c r="H7" s="9"/>
      <c r="I7" s="9"/>
      <c r="J7" s="9"/>
      <c r="K7" s="9"/>
      <c r="L7" s="8">
        <v>4.9000000000000004</v>
      </c>
      <c r="M7" s="8">
        <v>16.399999999999999</v>
      </c>
      <c r="N7" s="10"/>
      <c r="O7" s="19">
        <v>7.5</v>
      </c>
    </row>
    <row r="8" spans="1:16">
      <c r="A8">
        <v>2</v>
      </c>
      <c r="B8" s="2">
        <v>42137</v>
      </c>
      <c r="C8" t="s">
        <v>44</v>
      </c>
      <c r="D8" t="s">
        <v>43</v>
      </c>
      <c r="E8" t="s">
        <v>4</v>
      </c>
      <c r="F8">
        <v>62</v>
      </c>
      <c r="G8">
        <v>0</v>
      </c>
      <c r="H8" s="9"/>
      <c r="I8" s="9"/>
      <c r="J8" s="9"/>
      <c r="K8" s="9"/>
      <c r="L8" s="8">
        <v>5</v>
      </c>
      <c r="M8" s="8">
        <v>14.2</v>
      </c>
      <c r="N8" s="8">
        <v>119.4</v>
      </c>
      <c r="O8" s="20"/>
    </row>
    <row r="9" spans="1:16">
      <c r="A9">
        <v>2</v>
      </c>
      <c r="B9" s="2">
        <v>42137</v>
      </c>
      <c r="C9" t="s">
        <v>44</v>
      </c>
      <c r="D9" t="s">
        <v>43</v>
      </c>
      <c r="E9" t="s">
        <v>4</v>
      </c>
      <c r="F9">
        <v>62</v>
      </c>
      <c r="G9">
        <v>3</v>
      </c>
      <c r="H9" s="9"/>
      <c r="I9" s="9"/>
      <c r="J9" s="9"/>
      <c r="K9" s="9"/>
      <c r="L9" s="8">
        <v>5</v>
      </c>
      <c r="M9" s="8">
        <v>13.7</v>
      </c>
      <c r="N9" s="8">
        <v>107.5</v>
      </c>
      <c r="O9" s="20"/>
    </row>
    <row r="10" spans="1:16">
      <c r="A10">
        <v>2</v>
      </c>
      <c r="B10" s="2">
        <v>42137</v>
      </c>
      <c r="C10" t="s">
        <v>44</v>
      </c>
      <c r="D10" t="s">
        <v>43</v>
      </c>
      <c r="E10" t="s">
        <v>4</v>
      </c>
      <c r="F10">
        <v>62</v>
      </c>
      <c r="G10">
        <v>5</v>
      </c>
      <c r="H10" s="9"/>
      <c r="I10" s="9"/>
      <c r="J10" s="9"/>
      <c r="K10" s="9"/>
      <c r="L10" s="8">
        <v>5</v>
      </c>
      <c r="M10" s="8">
        <v>13.7</v>
      </c>
      <c r="N10" s="8">
        <v>108.5</v>
      </c>
      <c r="O10" s="20"/>
    </row>
    <row r="11" spans="1:16">
      <c r="A11">
        <v>2</v>
      </c>
      <c r="B11" s="2">
        <v>42137</v>
      </c>
      <c r="C11" t="s">
        <v>44</v>
      </c>
      <c r="D11" t="s">
        <v>43</v>
      </c>
      <c r="E11" t="s">
        <v>4</v>
      </c>
      <c r="F11">
        <v>62</v>
      </c>
      <c r="G11">
        <v>7</v>
      </c>
      <c r="H11" s="9"/>
      <c r="I11" s="9"/>
      <c r="J11" s="9"/>
      <c r="K11" s="9"/>
      <c r="L11" s="8">
        <v>5</v>
      </c>
      <c r="M11" s="8">
        <v>13.6</v>
      </c>
      <c r="N11" s="8">
        <v>107.2</v>
      </c>
      <c r="O11" s="20"/>
    </row>
    <row r="12" spans="1:16">
      <c r="A12">
        <v>2</v>
      </c>
      <c r="B12" s="2">
        <v>42137</v>
      </c>
      <c r="C12" t="s">
        <v>44</v>
      </c>
      <c r="D12" t="s">
        <v>43</v>
      </c>
      <c r="E12" t="s">
        <v>4</v>
      </c>
      <c r="F12">
        <v>62</v>
      </c>
      <c r="G12">
        <v>20</v>
      </c>
      <c r="H12" s="9"/>
      <c r="I12" s="9"/>
      <c r="J12" s="9"/>
      <c r="K12" s="9"/>
      <c r="L12" s="8">
        <v>5</v>
      </c>
      <c r="M12" s="8">
        <v>13.7</v>
      </c>
      <c r="N12" s="8">
        <v>107.5</v>
      </c>
      <c r="O12" s="20"/>
    </row>
    <row r="13" spans="1:16">
      <c r="A13">
        <v>2</v>
      </c>
      <c r="B13" s="2">
        <v>42137</v>
      </c>
      <c r="C13" t="s">
        <v>44</v>
      </c>
      <c r="D13" t="s">
        <v>43</v>
      </c>
      <c r="E13" t="s">
        <v>4</v>
      </c>
      <c r="F13">
        <v>62</v>
      </c>
      <c r="G13">
        <v>50</v>
      </c>
      <c r="H13" s="9"/>
      <c r="I13" s="9"/>
      <c r="J13" s="9"/>
      <c r="K13" s="9"/>
      <c r="L13" s="8">
        <v>4.9000000000000004</v>
      </c>
      <c r="M13" s="8">
        <v>13.1</v>
      </c>
      <c r="N13" s="8">
        <v>103</v>
      </c>
      <c r="O13" s="20"/>
    </row>
    <row r="14" spans="1:16">
      <c r="A14">
        <v>3</v>
      </c>
      <c r="B14" s="2">
        <v>42138</v>
      </c>
      <c r="C14" t="s">
        <v>11</v>
      </c>
      <c r="D14" t="s">
        <v>10</v>
      </c>
      <c r="E14" t="s">
        <v>4</v>
      </c>
      <c r="F14">
        <v>76</v>
      </c>
      <c r="G14">
        <v>0</v>
      </c>
      <c r="H14" s="9"/>
      <c r="I14" s="9"/>
      <c r="J14" s="9"/>
      <c r="K14" s="9"/>
      <c r="L14" s="8">
        <v>5.8</v>
      </c>
      <c r="M14" s="8">
        <v>13.2</v>
      </c>
      <c r="N14" s="8">
        <v>107</v>
      </c>
      <c r="O14" s="19">
        <v>8</v>
      </c>
      <c r="P14" t="s">
        <v>42</v>
      </c>
    </row>
    <row r="15" spans="1:16">
      <c r="A15">
        <v>3</v>
      </c>
      <c r="B15" s="2">
        <v>42138</v>
      </c>
      <c r="C15" t="s">
        <v>11</v>
      </c>
      <c r="D15" t="s">
        <v>10</v>
      </c>
      <c r="E15" t="s">
        <v>4</v>
      </c>
      <c r="F15">
        <v>76</v>
      </c>
      <c r="G15">
        <v>20</v>
      </c>
      <c r="H15" s="9"/>
      <c r="I15" s="9"/>
      <c r="J15" s="9"/>
      <c r="K15" s="9"/>
      <c r="L15" s="8">
        <v>5.6</v>
      </c>
      <c r="M15" s="8">
        <v>13.3</v>
      </c>
      <c r="N15" s="8">
        <v>110.3</v>
      </c>
      <c r="O15" s="19">
        <v>8</v>
      </c>
    </row>
    <row r="16" spans="1:16">
      <c r="A16">
        <v>3</v>
      </c>
      <c r="B16" s="2">
        <v>42138</v>
      </c>
      <c r="C16" t="s">
        <v>11</v>
      </c>
      <c r="D16" t="s">
        <v>10</v>
      </c>
      <c r="E16" t="s">
        <v>4</v>
      </c>
      <c r="F16">
        <v>76</v>
      </c>
      <c r="G16">
        <v>40</v>
      </c>
      <c r="H16" s="9"/>
      <c r="I16" s="9"/>
      <c r="J16" s="9"/>
      <c r="K16" s="9"/>
      <c r="L16" s="8">
        <v>6.1</v>
      </c>
      <c r="M16" s="8">
        <v>13.6</v>
      </c>
      <c r="N16" s="8">
        <v>106.8</v>
      </c>
      <c r="O16" s="19">
        <v>8.3000000000000007</v>
      </c>
    </row>
    <row r="17" spans="1:16">
      <c r="A17">
        <v>3</v>
      </c>
      <c r="B17" s="2">
        <v>42138</v>
      </c>
      <c r="C17" t="s">
        <v>11</v>
      </c>
      <c r="D17" t="s">
        <v>10</v>
      </c>
      <c r="E17" t="s">
        <v>4</v>
      </c>
      <c r="F17">
        <v>76</v>
      </c>
      <c r="G17">
        <v>60</v>
      </c>
      <c r="H17" s="9"/>
      <c r="I17" s="9"/>
      <c r="J17" s="9"/>
      <c r="K17" s="9"/>
      <c r="L17" s="8">
        <v>5.3</v>
      </c>
      <c r="M17" s="8">
        <v>13.4</v>
      </c>
      <c r="N17" s="8">
        <v>111.8</v>
      </c>
      <c r="O17" s="19">
        <v>8</v>
      </c>
      <c r="P17" t="s">
        <v>41</v>
      </c>
    </row>
    <row r="18" spans="1:16">
      <c r="A18" s="16">
        <v>4</v>
      </c>
      <c r="B18" s="17">
        <v>42139</v>
      </c>
      <c r="C18" s="16" t="s">
        <v>25</v>
      </c>
      <c r="D18" s="16" t="s">
        <v>33</v>
      </c>
      <c r="E18" s="16" t="s">
        <v>4</v>
      </c>
      <c r="F18" s="14">
        <v>60</v>
      </c>
      <c r="G18" s="14">
        <v>5</v>
      </c>
      <c r="H18" s="9"/>
      <c r="I18" s="9"/>
      <c r="J18" s="9"/>
      <c r="K18" s="9"/>
      <c r="L18" s="15">
        <v>5.9</v>
      </c>
      <c r="M18" s="15">
        <v>13.45</v>
      </c>
      <c r="N18" s="15">
        <v>107.4</v>
      </c>
      <c r="O18" s="21"/>
      <c r="P18" s="14" t="s">
        <v>40</v>
      </c>
    </row>
    <row r="19" spans="1:16">
      <c r="A19" s="16">
        <v>4</v>
      </c>
      <c r="B19" s="17">
        <v>42139</v>
      </c>
      <c r="C19" s="16" t="s">
        <v>25</v>
      </c>
      <c r="D19" s="16" t="s">
        <v>33</v>
      </c>
      <c r="E19" s="16" t="s">
        <v>4</v>
      </c>
      <c r="F19" s="14">
        <v>60</v>
      </c>
      <c r="G19" s="14">
        <v>10</v>
      </c>
      <c r="H19" s="9"/>
      <c r="I19" s="9"/>
      <c r="J19" s="9"/>
      <c r="K19" s="9"/>
      <c r="L19" s="15">
        <v>5.8</v>
      </c>
      <c r="M19" s="15">
        <v>13.42</v>
      </c>
      <c r="N19" s="15">
        <v>106.8</v>
      </c>
      <c r="O19" s="21"/>
      <c r="P19" s="14" t="s">
        <v>40</v>
      </c>
    </row>
    <row r="20" spans="1:16">
      <c r="A20" s="16">
        <v>4</v>
      </c>
      <c r="B20" s="17">
        <v>42139</v>
      </c>
      <c r="C20" s="16" t="s">
        <v>25</v>
      </c>
      <c r="D20" s="16" t="s">
        <v>33</v>
      </c>
      <c r="E20" s="16" t="s">
        <v>4</v>
      </c>
      <c r="F20" s="14">
        <v>60</v>
      </c>
      <c r="G20" s="14">
        <v>15</v>
      </c>
      <c r="H20" s="9"/>
      <c r="I20" s="9"/>
      <c r="J20" s="9"/>
      <c r="K20" s="9"/>
      <c r="L20" s="15">
        <v>5.8</v>
      </c>
      <c r="M20" s="15">
        <v>13.36</v>
      </c>
      <c r="N20" s="15">
        <v>106.5</v>
      </c>
      <c r="O20" s="21"/>
      <c r="P20" s="14" t="s">
        <v>40</v>
      </c>
    </row>
    <row r="21" spans="1:16">
      <c r="A21" s="16">
        <v>4</v>
      </c>
      <c r="B21" s="17">
        <v>42139</v>
      </c>
      <c r="C21" s="16" t="s">
        <v>25</v>
      </c>
      <c r="D21" s="16" t="s">
        <v>33</v>
      </c>
      <c r="E21" s="16" t="s">
        <v>4</v>
      </c>
      <c r="F21" s="14">
        <v>60</v>
      </c>
      <c r="G21" s="14">
        <v>20</v>
      </c>
      <c r="H21" s="9"/>
      <c r="I21" s="9"/>
      <c r="J21" s="9"/>
      <c r="K21" s="9"/>
      <c r="L21" s="15">
        <v>5.7</v>
      </c>
      <c r="M21" s="15">
        <v>13.32</v>
      </c>
      <c r="N21" s="15">
        <v>106.1</v>
      </c>
      <c r="O21" s="21">
        <v>8.5</v>
      </c>
      <c r="P21" s="14" t="s">
        <v>40</v>
      </c>
    </row>
    <row r="22" spans="1:16">
      <c r="A22" s="16">
        <v>4</v>
      </c>
      <c r="B22" s="17">
        <v>42139</v>
      </c>
      <c r="C22" s="16" t="s">
        <v>25</v>
      </c>
      <c r="D22" s="16" t="s">
        <v>33</v>
      </c>
      <c r="E22" s="16" t="s">
        <v>4</v>
      </c>
      <c r="F22" s="14">
        <v>60</v>
      </c>
      <c r="G22" s="14">
        <v>35</v>
      </c>
      <c r="H22" s="9"/>
      <c r="I22" s="9"/>
      <c r="J22" s="9"/>
      <c r="K22" s="9"/>
      <c r="L22" s="15">
        <v>6</v>
      </c>
      <c r="M22" s="15">
        <v>11.6</v>
      </c>
      <c r="N22" s="15">
        <v>92.1</v>
      </c>
      <c r="O22" s="21">
        <v>8.5</v>
      </c>
      <c r="P22" s="14" t="s">
        <v>40</v>
      </c>
    </row>
    <row r="23" spans="1:16">
      <c r="A23" s="11">
        <v>5</v>
      </c>
      <c r="B23" s="13">
        <v>42142</v>
      </c>
      <c r="C23" s="11" t="s">
        <v>37</v>
      </c>
      <c r="D23" s="11" t="s">
        <v>36</v>
      </c>
      <c r="E23" s="11" t="s">
        <v>4</v>
      </c>
      <c r="F23" s="11">
        <v>98</v>
      </c>
      <c r="G23" s="11">
        <v>0</v>
      </c>
      <c r="H23" s="9"/>
      <c r="I23" s="9"/>
      <c r="J23" s="9"/>
      <c r="K23" s="9"/>
      <c r="L23" s="12">
        <v>5.4</v>
      </c>
      <c r="M23" s="12">
        <v>14.4</v>
      </c>
      <c r="N23" s="12"/>
      <c r="O23" s="22"/>
      <c r="P23" s="11" t="s">
        <v>39</v>
      </c>
    </row>
    <row r="24" spans="1:16">
      <c r="A24" s="11">
        <v>5</v>
      </c>
      <c r="B24" s="13">
        <v>42142</v>
      </c>
      <c r="C24" s="11" t="s">
        <v>37</v>
      </c>
      <c r="D24" s="11" t="s">
        <v>36</v>
      </c>
      <c r="E24" s="11" t="s">
        <v>4</v>
      </c>
      <c r="F24" s="11">
        <v>98</v>
      </c>
      <c r="G24" s="11">
        <v>20</v>
      </c>
      <c r="H24" s="9"/>
      <c r="I24" s="9"/>
      <c r="J24" s="9"/>
      <c r="K24" s="9"/>
      <c r="L24" s="12">
        <v>5.2</v>
      </c>
      <c r="M24" s="12">
        <v>14.5</v>
      </c>
      <c r="N24" s="12"/>
      <c r="O24" s="22"/>
      <c r="P24" s="11" t="s">
        <v>38</v>
      </c>
    </row>
    <row r="25" spans="1:16">
      <c r="A25" s="11">
        <v>5</v>
      </c>
      <c r="B25" s="13">
        <v>42142</v>
      </c>
      <c r="C25" s="11" t="s">
        <v>37</v>
      </c>
      <c r="D25" s="11" t="s">
        <v>36</v>
      </c>
      <c r="E25" s="11" t="s">
        <v>4</v>
      </c>
      <c r="F25" s="11">
        <v>98</v>
      </c>
      <c r="G25" s="11">
        <v>20</v>
      </c>
      <c r="H25" s="9"/>
      <c r="I25" s="9"/>
      <c r="J25" s="9"/>
      <c r="K25" s="9"/>
      <c r="L25" s="12">
        <v>5.5</v>
      </c>
      <c r="M25" s="8"/>
      <c r="N25" s="12"/>
      <c r="O25" s="22">
        <v>8</v>
      </c>
      <c r="P25" s="11"/>
    </row>
    <row r="26" spans="1:16">
      <c r="A26" s="11">
        <v>5</v>
      </c>
      <c r="B26" s="13">
        <v>42142</v>
      </c>
      <c r="C26" s="11" t="s">
        <v>37</v>
      </c>
      <c r="D26" s="11" t="s">
        <v>36</v>
      </c>
      <c r="E26" s="11" t="s">
        <v>4</v>
      </c>
      <c r="F26" s="11">
        <v>98</v>
      </c>
      <c r="G26" s="11">
        <v>60</v>
      </c>
      <c r="H26" s="9"/>
      <c r="I26" s="9"/>
      <c r="J26" s="9"/>
      <c r="K26" s="9"/>
      <c r="L26" s="12">
        <v>6.8</v>
      </c>
      <c r="M26" s="12">
        <v>9</v>
      </c>
      <c r="N26" s="12"/>
      <c r="O26" s="22">
        <v>8.1999999999999993</v>
      </c>
      <c r="P26" s="11"/>
    </row>
    <row r="27" spans="1:16">
      <c r="A27" s="1">
        <v>6</v>
      </c>
      <c r="B27" s="3">
        <v>42145</v>
      </c>
      <c r="C27" s="1" t="s">
        <v>13</v>
      </c>
      <c r="D27" s="1" t="s">
        <v>12</v>
      </c>
      <c r="E27" s="1" t="s">
        <v>4</v>
      </c>
      <c r="F27" s="23">
        <v>28.4</v>
      </c>
      <c r="G27" s="11">
        <v>0</v>
      </c>
      <c r="H27" s="9"/>
      <c r="I27" s="9"/>
      <c r="J27" s="9"/>
      <c r="K27" s="9"/>
      <c r="L27" s="8">
        <v>6.85</v>
      </c>
      <c r="M27" s="12">
        <v>13</v>
      </c>
      <c r="N27" s="8">
        <v>105</v>
      </c>
      <c r="O27" s="19">
        <v>8.3000000000000007</v>
      </c>
      <c r="P27" s="11" t="s">
        <v>35</v>
      </c>
    </row>
    <row r="28" spans="1:16">
      <c r="A28" s="1">
        <v>6</v>
      </c>
      <c r="B28" s="3">
        <v>42145</v>
      </c>
      <c r="C28" s="1" t="s">
        <v>13</v>
      </c>
      <c r="D28" s="1" t="s">
        <v>12</v>
      </c>
      <c r="E28" s="1" t="s">
        <v>4</v>
      </c>
      <c r="F28" s="23">
        <v>28.4</v>
      </c>
      <c r="G28" s="11">
        <v>15</v>
      </c>
      <c r="H28" s="9"/>
      <c r="I28" s="9"/>
      <c r="J28" s="9"/>
      <c r="K28" s="9"/>
      <c r="L28" s="8">
        <v>7.2</v>
      </c>
      <c r="M28" s="8">
        <v>12.5</v>
      </c>
      <c r="N28" s="8">
        <v>100</v>
      </c>
      <c r="O28" s="19">
        <v>8.3000000000000007</v>
      </c>
      <c r="P28" s="11" t="s">
        <v>34</v>
      </c>
    </row>
    <row r="29" spans="1:16">
      <c r="A29" s="1">
        <v>6</v>
      </c>
      <c r="B29" s="3">
        <v>42145</v>
      </c>
      <c r="C29" s="1" t="s">
        <v>13</v>
      </c>
      <c r="D29" s="1" t="s">
        <v>12</v>
      </c>
      <c r="E29" s="1" t="s">
        <v>4</v>
      </c>
      <c r="F29" s="23">
        <v>28.4</v>
      </c>
      <c r="G29" s="11">
        <v>30</v>
      </c>
      <c r="H29" s="9"/>
      <c r="I29" s="9"/>
      <c r="J29" s="9"/>
      <c r="K29" s="9"/>
      <c r="L29" s="8">
        <v>6.1</v>
      </c>
      <c r="M29" s="8">
        <f>(14+15)/2</f>
        <v>14.5</v>
      </c>
      <c r="N29" s="8">
        <v>120</v>
      </c>
      <c r="O29" s="19">
        <v>8.3000000000000007</v>
      </c>
      <c r="P29" s="11"/>
    </row>
    <row r="30" spans="1:16">
      <c r="A30" s="1">
        <v>6</v>
      </c>
      <c r="B30" s="3">
        <v>42145</v>
      </c>
      <c r="C30" s="1" t="s">
        <v>13</v>
      </c>
      <c r="D30" s="1" t="s">
        <v>12</v>
      </c>
      <c r="E30" s="1" t="s">
        <v>4</v>
      </c>
      <c r="F30" s="23">
        <v>28.4</v>
      </c>
      <c r="G30" s="11">
        <v>45</v>
      </c>
      <c r="H30" s="9"/>
      <c r="I30" s="9"/>
      <c r="J30" s="9"/>
      <c r="K30" s="9"/>
      <c r="L30" s="8">
        <v>5.95</v>
      </c>
      <c r="M30" s="8">
        <f>(16+16)/2</f>
        <v>16</v>
      </c>
      <c r="N30" s="8">
        <v>130</v>
      </c>
      <c r="O30" s="19">
        <v>8.3000000000000007</v>
      </c>
      <c r="P30" s="11"/>
    </row>
    <row r="31" spans="1:16">
      <c r="A31" s="1">
        <v>6</v>
      </c>
      <c r="B31" s="3">
        <v>42145</v>
      </c>
      <c r="C31" s="1" t="s">
        <v>13</v>
      </c>
      <c r="D31" s="1" t="s">
        <v>12</v>
      </c>
      <c r="E31" s="1" t="s">
        <v>4</v>
      </c>
      <c r="F31" s="23">
        <v>28.4</v>
      </c>
      <c r="G31" s="11">
        <v>60</v>
      </c>
      <c r="H31" s="9"/>
      <c r="I31" s="9"/>
      <c r="J31" s="9"/>
      <c r="K31" s="9"/>
      <c r="L31" s="8">
        <v>6.65</v>
      </c>
      <c r="M31" s="8">
        <f>(12+15)/2</f>
        <v>13.5</v>
      </c>
      <c r="N31" s="8">
        <v>105</v>
      </c>
      <c r="O31" s="19">
        <v>8.3000000000000007</v>
      </c>
      <c r="P31" s="11"/>
    </row>
    <row r="32" spans="1:16">
      <c r="A32" s="1">
        <v>7</v>
      </c>
      <c r="B32" s="3">
        <v>42146</v>
      </c>
      <c r="C32" t="s">
        <v>25</v>
      </c>
      <c r="D32" s="1" t="s">
        <v>33</v>
      </c>
      <c r="E32" s="1" t="s">
        <v>4</v>
      </c>
      <c r="F32" s="11">
        <v>91</v>
      </c>
      <c r="G32" s="11">
        <v>0</v>
      </c>
      <c r="H32" s="9"/>
      <c r="I32" s="9"/>
      <c r="J32" s="9"/>
      <c r="K32" s="9"/>
      <c r="L32" s="8">
        <v>5.9</v>
      </c>
      <c r="M32" s="8">
        <f>(16+15)/2</f>
        <v>15.5</v>
      </c>
      <c r="N32" s="10"/>
      <c r="O32" s="19">
        <v>8.4</v>
      </c>
      <c r="P32" s="11"/>
    </row>
    <row r="33" spans="1:16">
      <c r="A33" s="1">
        <v>7</v>
      </c>
      <c r="B33" s="3">
        <v>42146</v>
      </c>
      <c r="C33" t="s">
        <v>25</v>
      </c>
      <c r="D33" s="1" t="s">
        <v>33</v>
      </c>
      <c r="E33" s="1" t="s">
        <v>4</v>
      </c>
      <c r="F33" s="11">
        <v>91</v>
      </c>
      <c r="G33" s="11">
        <v>40</v>
      </c>
      <c r="H33" s="9"/>
      <c r="I33" s="9"/>
      <c r="J33" s="9"/>
      <c r="K33" s="9"/>
      <c r="L33" s="8">
        <v>5.9</v>
      </c>
      <c r="M33" s="8">
        <f>(14+13)/2</f>
        <v>13.5</v>
      </c>
      <c r="N33" s="10"/>
      <c r="O33" s="19">
        <v>8.6</v>
      </c>
      <c r="P33" s="11"/>
    </row>
    <row r="34" spans="1:16">
      <c r="A34" s="1">
        <v>7</v>
      </c>
      <c r="B34" s="3">
        <v>42146</v>
      </c>
      <c r="C34" t="s">
        <v>25</v>
      </c>
      <c r="D34" s="1" t="s">
        <v>33</v>
      </c>
      <c r="E34" s="1" t="s">
        <v>4</v>
      </c>
      <c r="F34" s="11">
        <v>91</v>
      </c>
      <c r="G34" s="11">
        <v>75</v>
      </c>
      <c r="H34" s="9"/>
      <c r="I34" s="9"/>
      <c r="J34" s="9"/>
      <c r="K34" s="9"/>
      <c r="L34" s="8">
        <v>5.8</v>
      </c>
      <c r="M34" s="8">
        <f>(14+13)/2</f>
        <v>13.5</v>
      </c>
      <c r="N34" s="10"/>
      <c r="O34" s="19">
        <v>8.4</v>
      </c>
      <c r="P34" s="11"/>
    </row>
    <row r="35" spans="1:16">
      <c r="A35">
        <v>8</v>
      </c>
      <c r="B35" s="2">
        <v>42146</v>
      </c>
      <c r="C35" t="s">
        <v>32</v>
      </c>
      <c r="D35" t="s">
        <v>31</v>
      </c>
      <c r="E35" t="s">
        <v>4</v>
      </c>
      <c r="F35" s="7"/>
      <c r="G35" s="11">
        <v>0</v>
      </c>
      <c r="H35" s="9"/>
      <c r="I35" s="9"/>
      <c r="J35" s="9"/>
      <c r="K35" s="9"/>
      <c r="L35" s="8">
        <v>5.7</v>
      </c>
      <c r="M35" s="10"/>
      <c r="N35" s="10"/>
      <c r="O35" s="19">
        <v>8</v>
      </c>
    </row>
    <row r="36" spans="1:16">
      <c r="A36">
        <v>8</v>
      </c>
      <c r="B36" s="2">
        <v>42146</v>
      </c>
      <c r="C36" t="s">
        <v>32</v>
      </c>
      <c r="D36" t="s">
        <v>31</v>
      </c>
      <c r="E36" t="s">
        <v>4</v>
      </c>
      <c r="F36" s="7"/>
      <c r="G36" s="11">
        <v>40</v>
      </c>
      <c r="H36" s="9"/>
      <c r="I36" s="9"/>
      <c r="J36" s="9"/>
      <c r="K36" s="9"/>
      <c r="L36" s="8">
        <v>6.5</v>
      </c>
      <c r="M36" s="8">
        <v>15</v>
      </c>
      <c r="N36" s="10"/>
      <c r="O36" s="19">
        <v>8.5</v>
      </c>
    </row>
    <row r="37" spans="1:16">
      <c r="A37">
        <v>8</v>
      </c>
      <c r="B37" s="2">
        <v>42146</v>
      </c>
      <c r="C37" t="s">
        <v>32</v>
      </c>
      <c r="D37" t="s">
        <v>31</v>
      </c>
      <c r="E37" t="s">
        <v>4</v>
      </c>
      <c r="F37" s="7"/>
      <c r="G37" s="11">
        <v>75</v>
      </c>
      <c r="H37" s="9"/>
      <c r="I37" s="9"/>
      <c r="J37" s="9"/>
      <c r="K37" s="9"/>
      <c r="L37" s="8">
        <v>6.5</v>
      </c>
      <c r="M37" s="8">
        <v>19</v>
      </c>
      <c r="N37" s="10"/>
      <c r="O37" s="19">
        <v>8</v>
      </c>
    </row>
    <row r="38" spans="1:16">
      <c r="A38" s="1">
        <v>9</v>
      </c>
      <c r="B38" s="3">
        <v>42150</v>
      </c>
      <c r="C38" s="1" t="s">
        <v>29</v>
      </c>
      <c r="D38" s="1" t="s">
        <v>28</v>
      </c>
      <c r="E38" s="1" t="s">
        <v>4</v>
      </c>
      <c r="F38">
        <v>87</v>
      </c>
      <c r="G38" s="11">
        <v>0</v>
      </c>
      <c r="H38" s="9"/>
      <c r="I38" s="9"/>
      <c r="J38" s="9"/>
      <c r="K38" s="9"/>
      <c r="L38" s="8">
        <f>(9+5.5)/2</f>
        <v>7.25</v>
      </c>
      <c r="M38" s="8">
        <v>17</v>
      </c>
      <c r="N38" s="10"/>
      <c r="O38" s="19">
        <v>8.1</v>
      </c>
    </row>
    <row r="39" spans="1:16">
      <c r="A39" s="1">
        <v>9</v>
      </c>
      <c r="B39" s="3">
        <v>42150</v>
      </c>
      <c r="C39" s="1" t="s">
        <v>29</v>
      </c>
      <c r="D39" s="1" t="s">
        <v>28</v>
      </c>
      <c r="E39" s="1" t="s">
        <v>4</v>
      </c>
      <c r="F39">
        <v>87</v>
      </c>
      <c r="G39" s="11">
        <v>40</v>
      </c>
      <c r="H39" s="9"/>
      <c r="I39" s="9"/>
      <c r="J39" s="9"/>
      <c r="K39" s="9"/>
      <c r="L39" s="8">
        <v>7.3</v>
      </c>
      <c r="M39" s="10"/>
      <c r="N39" s="10"/>
      <c r="O39" s="19">
        <v>8.1</v>
      </c>
    </row>
    <row r="40" spans="1:16">
      <c r="A40" s="1">
        <v>9</v>
      </c>
      <c r="B40" s="3">
        <v>42150</v>
      </c>
      <c r="C40" s="1" t="s">
        <v>29</v>
      </c>
      <c r="D40" s="1" t="s">
        <v>28</v>
      </c>
      <c r="E40" s="1" t="s">
        <v>4</v>
      </c>
      <c r="F40">
        <v>87</v>
      </c>
      <c r="G40" s="11">
        <v>75</v>
      </c>
      <c r="H40" s="9"/>
      <c r="I40" s="9"/>
      <c r="J40" s="9"/>
      <c r="K40" s="9"/>
      <c r="L40" s="8">
        <v>5.6</v>
      </c>
      <c r="M40" s="8">
        <f>(12+9)/2</f>
        <v>10.5</v>
      </c>
      <c r="N40" s="10"/>
      <c r="O40" s="19">
        <v>8.1</v>
      </c>
    </row>
    <row r="41" spans="1:16">
      <c r="A41" s="1">
        <v>10</v>
      </c>
      <c r="B41" s="3">
        <v>42150</v>
      </c>
      <c r="C41" s="1" t="s">
        <v>22</v>
      </c>
      <c r="D41" s="1" t="s">
        <v>30</v>
      </c>
      <c r="E41" s="1" t="s">
        <v>4</v>
      </c>
      <c r="F41" s="7"/>
      <c r="G41" s="11">
        <v>0</v>
      </c>
      <c r="H41" s="9"/>
      <c r="I41" s="9"/>
      <c r="J41" s="9"/>
      <c r="K41" s="9"/>
      <c r="L41" s="8">
        <v>6.8</v>
      </c>
      <c r="M41" s="8">
        <v>13</v>
      </c>
      <c r="N41" s="10"/>
      <c r="O41" s="19">
        <v>8</v>
      </c>
    </row>
    <row r="42" spans="1:16">
      <c r="A42" s="1">
        <v>10</v>
      </c>
      <c r="B42" s="3">
        <v>42150</v>
      </c>
      <c r="C42" s="1" t="s">
        <v>22</v>
      </c>
      <c r="D42" s="1" t="s">
        <v>30</v>
      </c>
      <c r="E42" s="1" t="s">
        <v>4</v>
      </c>
      <c r="F42" s="7"/>
      <c r="G42" s="11">
        <v>25</v>
      </c>
      <c r="H42" s="9"/>
      <c r="I42" s="9"/>
      <c r="J42" s="9"/>
      <c r="K42" s="9"/>
      <c r="L42" s="8">
        <v>7.8</v>
      </c>
      <c r="M42" s="8">
        <v>13</v>
      </c>
      <c r="N42" s="10"/>
      <c r="O42" s="19">
        <f>(8+8.5)/2</f>
        <v>8.25</v>
      </c>
    </row>
    <row r="43" spans="1:16">
      <c r="A43" s="1">
        <v>10</v>
      </c>
      <c r="B43" s="3">
        <v>42150</v>
      </c>
      <c r="C43" s="1" t="s">
        <v>22</v>
      </c>
      <c r="D43" s="1" t="s">
        <v>30</v>
      </c>
      <c r="E43" s="1" t="s">
        <v>4</v>
      </c>
      <c r="F43" s="7"/>
      <c r="G43" s="11">
        <v>60</v>
      </c>
      <c r="H43" s="9"/>
      <c r="I43" s="9"/>
      <c r="J43" s="9"/>
      <c r="K43" s="9"/>
      <c r="L43" s="8">
        <v>7.3</v>
      </c>
      <c r="M43" s="8">
        <v>15.5</v>
      </c>
      <c r="N43" s="10"/>
      <c r="O43" s="19">
        <f>(8+7.5)/2</f>
        <v>7.75</v>
      </c>
    </row>
    <row r="44" spans="1:16">
      <c r="A44" s="1">
        <v>11</v>
      </c>
      <c r="B44" s="3">
        <v>42151</v>
      </c>
      <c r="C44" s="1" t="s">
        <v>29</v>
      </c>
      <c r="D44" s="1" t="s">
        <v>28</v>
      </c>
      <c r="E44" s="1" t="s">
        <v>4</v>
      </c>
      <c r="F44" s="7"/>
      <c r="G44" s="7"/>
      <c r="H44" s="9"/>
      <c r="I44" s="9"/>
      <c r="J44" s="9"/>
      <c r="K44" s="9"/>
      <c r="L44" s="10"/>
      <c r="M44" s="10"/>
      <c r="N44" s="10"/>
      <c r="O44" s="20"/>
      <c r="P44" t="s">
        <v>27</v>
      </c>
    </row>
    <row r="45" spans="1:16">
      <c r="A45" s="1">
        <v>12</v>
      </c>
      <c r="B45" s="3">
        <v>42156</v>
      </c>
      <c r="C45" s="1" t="s">
        <v>25</v>
      </c>
      <c r="D45" s="1" t="s">
        <v>24</v>
      </c>
      <c r="E45" s="1" t="s">
        <v>4</v>
      </c>
      <c r="F45">
        <v>86</v>
      </c>
      <c r="G45">
        <v>0</v>
      </c>
      <c r="H45" s="9"/>
      <c r="I45" s="9"/>
      <c r="J45" s="9"/>
      <c r="K45" s="9"/>
      <c r="L45" s="8">
        <v>7.5</v>
      </c>
      <c r="M45" s="8">
        <f>AVERAGE(15,13)</f>
        <v>14</v>
      </c>
      <c r="N45" s="10"/>
      <c r="O45" s="19">
        <v>8</v>
      </c>
      <c r="P45" t="s">
        <v>26</v>
      </c>
    </row>
    <row r="46" spans="1:16">
      <c r="A46" s="1">
        <v>12</v>
      </c>
      <c r="B46" s="3">
        <v>42156</v>
      </c>
      <c r="C46" s="1" t="s">
        <v>25</v>
      </c>
      <c r="D46" s="1" t="s">
        <v>24</v>
      </c>
      <c r="E46" s="1" t="s">
        <v>4</v>
      </c>
      <c r="F46">
        <v>87</v>
      </c>
      <c r="G46">
        <v>10</v>
      </c>
      <c r="H46" s="9"/>
      <c r="I46" s="9"/>
      <c r="J46" s="9"/>
      <c r="K46" s="9"/>
      <c r="L46" s="8">
        <v>7.5</v>
      </c>
      <c r="M46" s="8">
        <f>AVERAGE(13,13, 14)</f>
        <v>13.333333333333334</v>
      </c>
      <c r="N46" s="10"/>
      <c r="O46" s="19">
        <v>8.25</v>
      </c>
      <c r="P46" t="s">
        <v>23</v>
      </c>
    </row>
    <row r="47" spans="1:16">
      <c r="A47" s="1">
        <v>12</v>
      </c>
      <c r="B47" s="3">
        <v>42156</v>
      </c>
      <c r="C47" s="1" t="s">
        <v>25</v>
      </c>
      <c r="D47" s="1" t="s">
        <v>24</v>
      </c>
      <c r="E47" s="1" t="s">
        <v>4</v>
      </c>
      <c r="F47">
        <v>85</v>
      </c>
      <c r="G47">
        <v>25</v>
      </c>
      <c r="H47" s="9"/>
      <c r="I47" s="9"/>
      <c r="J47" s="9"/>
      <c r="K47" s="9"/>
      <c r="L47" s="8">
        <v>7</v>
      </c>
      <c r="M47" s="8">
        <f>AVERAGE(16,13,13)</f>
        <v>14</v>
      </c>
      <c r="N47" s="10"/>
      <c r="O47" s="19">
        <v>8.25</v>
      </c>
      <c r="P47" t="s">
        <v>23</v>
      </c>
    </row>
    <row r="48" spans="1:16">
      <c r="A48" s="1">
        <v>12</v>
      </c>
      <c r="B48" s="3">
        <v>42156</v>
      </c>
      <c r="C48" s="1" t="s">
        <v>25</v>
      </c>
      <c r="D48" s="1" t="s">
        <v>24</v>
      </c>
      <c r="E48" s="1" t="s">
        <v>4</v>
      </c>
      <c r="F48">
        <v>84</v>
      </c>
      <c r="G48">
        <v>50</v>
      </c>
      <c r="H48" s="9"/>
      <c r="I48" s="9"/>
      <c r="J48" s="9"/>
      <c r="K48" s="9"/>
      <c r="L48" s="8">
        <v>6.8</v>
      </c>
      <c r="M48" s="8">
        <f>AVERAGE(15,17,16)</f>
        <v>16</v>
      </c>
      <c r="N48" s="10"/>
      <c r="O48" s="19">
        <v>8.25</v>
      </c>
      <c r="P48" t="s">
        <v>23</v>
      </c>
    </row>
    <row r="49" spans="1:19">
      <c r="A49" s="1">
        <v>12</v>
      </c>
      <c r="B49" s="3">
        <v>42156</v>
      </c>
      <c r="C49" s="1" t="s">
        <v>25</v>
      </c>
      <c r="D49" s="1" t="s">
        <v>24</v>
      </c>
      <c r="E49" s="1" t="s">
        <v>4</v>
      </c>
      <c r="F49">
        <v>83</v>
      </c>
      <c r="G49">
        <v>70</v>
      </c>
      <c r="H49" s="9"/>
      <c r="I49" s="9"/>
      <c r="J49" s="9"/>
      <c r="K49" s="9"/>
      <c r="L49" s="8">
        <v>6.28</v>
      </c>
      <c r="M49" s="8">
        <f>AVERAGE(17, 14, 14)</f>
        <v>15</v>
      </c>
      <c r="N49" s="10"/>
      <c r="O49" s="19">
        <v>8</v>
      </c>
    </row>
    <row r="50" spans="1:19">
      <c r="A50" s="1">
        <v>13</v>
      </c>
      <c r="B50" s="3">
        <v>42156</v>
      </c>
      <c r="C50" s="1" t="s">
        <v>25</v>
      </c>
      <c r="D50" s="1" t="s">
        <v>24</v>
      </c>
      <c r="E50" s="1" t="s">
        <v>4</v>
      </c>
      <c r="F50">
        <v>71</v>
      </c>
      <c r="G50">
        <v>0</v>
      </c>
      <c r="H50" s="9"/>
      <c r="I50" s="9"/>
      <c r="J50" s="9"/>
      <c r="K50" s="9"/>
      <c r="L50" s="8">
        <v>10</v>
      </c>
      <c r="M50" s="8">
        <v>15</v>
      </c>
      <c r="N50" s="8"/>
      <c r="O50" s="19">
        <v>8.25</v>
      </c>
      <c r="P50" t="s">
        <v>23</v>
      </c>
    </row>
    <row r="51" spans="1:19">
      <c r="A51" s="1">
        <v>13</v>
      </c>
      <c r="B51" s="3">
        <v>42156</v>
      </c>
      <c r="C51" s="1" t="s">
        <v>25</v>
      </c>
      <c r="D51" s="1" t="s">
        <v>24</v>
      </c>
      <c r="E51" s="1" t="s">
        <v>4</v>
      </c>
      <c r="F51">
        <v>71</v>
      </c>
      <c r="G51">
        <v>30</v>
      </c>
      <c r="H51" s="9"/>
      <c r="I51" s="9"/>
      <c r="J51" s="9"/>
      <c r="K51" s="9"/>
      <c r="L51" s="8">
        <v>11.1</v>
      </c>
      <c r="M51" s="8">
        <v>14</v>
      </c>
      <c r="N51" s="8"/>
      <c r="O51" s="19">
        <v>8</v>
      </c>
    </row>
    <row r="52" spans="1:19" ht="16.5" thickBot="1">
      <c r="A52" s="25">
        <v>13</v>
      </c>
      <c r="B52" s="26">
        <v>42156</v>
      </c>
      <c r="C52" s="25" t="s">
        <v>25</v>
      </c>
      <c r="D52" s="25" t="s">
        <v>24</v>
      </c>
      <c r="E52" s="25" t="s">
        <v>4</v>
      </c>
      <c r="F52" s="25">
        <v>71</v>
      </c>
      <c r="G52" s="27">
        <v>60</v>
      </c>
      <c r="H52" s="28"/>
      <c r="I52" s="28"/>
      <c r="J52" s="28"/>
      <c r="K52" s="28"/>
      <c r="L52" s="29">
        <v>10</v>
      </c>
      <c r="M52" s="29">
        <v>15</v>
      </c>
      <c r="N52" s="29"/>
      <c r="O52" s="30">
        <v>8.25</v>
      </c>
      <c r="P52" s="27" t="s">
        <v>23</v>
      </c>
      <c r="Q52" s="27"/>
      <c r="R52" s="27"/>
      <c r="S52" s="27"/>
    </row>
    <row r="53" spans="1:19" ht="16.5" thickTop="1">
      <c r="A53" s="1">
        <v>14</v>
      </c>
      <c r="B53" s="6">
        <v>42265</v>
      </c>
      <c r="C53" s="1" t="s">
        <v>22</v>
      </c>
      <c r="D53" s="1" t="s">
        <v>21</v>
      </c>
      <c r="E53" s="1" t="s">
        <v>4</v>
      </c>
      <c r="F53">
        <v>82.4</v>
      </c>
      <c r="G53">
        <v>0</v>
      </c>
      <c r="H53" t="s">
        <v>3</v>
      </c>
      <c r="I53" s="1" t="s">
        <v>20</v>
      </c>
      <c r="J53" s="1" t="s">
        <v>19</v>
      </c>
      <c r="K53" s="1" t="s">
        <v>1</v>
      </c>
      <c r="L53" s="8">
        <v>19.2</v>
      </c>
      <c r="M53">
        <f>(13+11)/2</f>
        <v>12</v>
      </c>
      <c r="O53" s="19">
        <v>8.5</v>
      </c>
    </row>
    <row r="54" spans="1:19">
      <c r="A54" s="1">
        <v>14</v>
      </c>
      <c r="B54" s="6">
        <v>42265</v>
      </c>
      <c r="C54" s="1" t="s">
        <v>22</v>
      </c>
      <c r="D54" s="1" t="s">
        <v>21</v>
      </c>
      <c r="E54" s="1" t="s">
        <v>4</v>
      </c>
      <c r="F54">
        <v>82.4</v>
      </c>
      <c r="G54">
        <v>45</v>
      </c>
      <c r="H54" t="s">
        <v>3</v>
      </c>
      <c r="I54" s="1" t="s">
        <v>20</v>
      </c>
      <c r="J54" s="1" t="s">
        <v>19</v>
      </c>
      <c r="K54" s="1" t="s">
        <v>1</v>
      </c>
      <c r="L54" s="8">
        <v>18.399999999999999</v>
      </c>
      <c r="M54">
        <f>(11+12)/2</f>
        <v>11.5</v>
      </c>
      <c r="O54" s="19">
        <v>8.4</v>
      </c>
    </row>
    <row r="55" spans="1:19">
      <c r="A55" s="1">
        <v>14</v>
      </c>
      <c r="B55" s="6">
        <v>42265</v>
      </c>
      <c r="C55" s="1" t="s">
        <v>22</v>
      </c>
      <c r="D55" s="1" t="s">
        <v>21</v>
      </c>
      <c r="E55" s="1" t="s">
        <v>4</v>
      </c>
      <c r="F55">
        <v>82.4</v>
      </c>
      <c r="G55">
        <v>70</v>
      </c>
      <c r="H55" t="s">
        <v>3</v>
      </c>
      <c r="I55" s="1" t="s">
        <v>20</v>
      </c>
      <c r="J55" s="1" t="s">
        <v>19</v>
      </c>
      <c r="K55" s="1" t="s">
        <v>1</v>
      </c>
      <c r="L55" s="8">
        <v>18.2</v>
      </c>
      <c r="M55">
        <f>(16+12)/2</f>
        <v>14</v>
      </c>
      <c r="O55" s="19">
        <v>7.4</v>
      </c>
      <c r="P55" t="s">
        <v>18</v>
      </c>
    </row>
    <row r="56" spans="1:19">
      <c r="A56" s="1">
        <v>15</v>
      </c>
      <c r="B56" s="3">
        <v>42270</v>
      </c>
      <c r="C56" s="1" t="s">
        <v>16</v>
      </c>
      <c r="D56" s="1" t="s">
        <v>15</v>
      </c>
      <c r="E56" s="1" t="s">
        <v>4</v>
      </c>
      <c r="F56">
        <v>73</v>
      </c>
      <c r="G56">
        <v>0</v>
      </c>
      <c r="H56" s="1" t="s">
        <v>7</v>
      </c>
      <c r="I56" s="1" t="s">
        <v>2</v>
      </c>
      <c r="J56" s="1" t="s">
        <v>2</v>
      </c>
      <c r="K56" s="1" t="s">
        <v>1</v>
      </c>
      <c r="L56" s="8">
        <v>19.8</v>
      </c>
      <c r="M56">
        <v>9.4</v>
      </c>
      <c r="N56">
        <v>99.7</v>
      </c>
      <c r="O56" s="20"/>
      <c r="P56" t="s">
        <v>17</v>
      </c>
    </row>
    <row r="57" spans="1:19">
      <c r="A57" s="1">
        <v>15</v>
      </c>
      <c r="B57" s="3">
        <v>42270</v>
      </c>
      <c r="C57" s="1" t="s">
        <v>16</v>
      </c>
      <c r="D57" s="1" t="s">
        <v>15</v>
      </c>
      <c r="E57" s="1" t="s">
        <v>4</v>
      </c>
      <c r="F57">
        <v>73</v>
      </c>
      <c r="G57">
        <v>5</v>
      </c>
      <c r="H57" s="1" t="s">
        <v>7</v>
      </c>
      <c r="I57" s="1" t="s">
        <v>2</v>
      </c>
      <c r="J57" s="1" t="s">
        <v>2</v>
      </c>
      <c r="K57" s="1" t="s">
        <v>1</v>
      </c>
      <c r="L57" s="8">
        <v>19.8</v>
      </c>
      <c r="M57">
        <v>9</v>
      </c>
      <c r="N57">
        <v>97.5</v>
      </c>
      <c r="O57" s="20"/>
    </row>
    <row r="58" spans="1:19">
      <c r="A58" s="1">
        <v>15</v>
      </c>
      <c r="B58" s="3">
        <v>42270</v>
      </c>
      <c r="C58" s="1" t="s">
        <v>16</v>
      </c>
      <c r="D58" s="1" t="s">
        <v>15</v>
      </c>
      <c r="E58" s="1" t="s">
        <v>4</v>
      </c>
      <c r="F58">
        <v>73</v>
      </c>
      <c r="G58">
        <v>10</v>
      </c>
      <c r="H58" s="1" t="s">
        <v>7</v>
      </c>
      <c r="I58" s="1" t="s">
        <v>2</v>
      </c>
      <c r="J58" s="1" t="s">
        <v>2</v>
      </c>
      <c r="K58" s="1" t="s">
        <v>1</v>
      </c>
      <c r="L58" s="8">
        <v>19.7</v>
      </c>
      <c r="M58">
        <v>8.8699999999999992</v>
      </c>
      <c r="N58">
        <v>96.9</v>
      </c>
      <c r="O58" s="20"/>
    </row>
    <row r="59" spans="1:19">
      <c r="A59" s="1">
        <v>15</v>
      </c>
      <c r="B59" s="3">
        <v>42270</v>
      </c>
      <c r="C59" s="1" t="s">
        <v>16</v>
      </c>
      <c r="D59" s="1" t="s">
        <v>15</v>
      </c>
      <c r="E59" s="1" t="s">
        <v>4</v>
      </c>
      <c r="F59">
        <v>73</v>
      </c>
      <c r="G59">
        <v>15</v>
      </c>
      <c r="H59" s="1" t="s">
        <v>7</v>
      </c>
      <c r="I59" s="1" t="s">
        <v>2</v>
      </c>
      <c r="J59" s="1" t="s">
        <v>2</v>
      </c>
      <c r="K59" s="1" t="s">
        <v>1</v>
      </c>
      <c r="L59" s="8">
        <v>19.600000000000001</v>
      </c>
      <c r="M59">
        <v>8.86</v>
      </c>
      <c r="N59">
        <v>97.1</v>
      </c>
      <c r="O59" s="20"/>
    </row>
    <row r="60" spans="1:19">
      <c r="A60" s="1">
        <v>15</v>
      </c>
      <c r="B60" s="3">
        <v>42270</v>
      </c>
      <c r="C60" s="1" t="s">
        <v>16</v>
      </c>
      <c r="D60" s="1" t="s">
        <v>15</v>
      </c>
      <c r="E60" s="1" t="s">
        <v>4</v>
      </c>
      <c r="F60">
        <v>73</v>
      </c>
      <c r="G60">
        <v>20</v>
      </c>
      <c r="H60" s="1" t="s">
        <v>7</v>
      </c>
      <c r="I60" s="1" t="s">
        <v>2</v>
      </c>
      <c r="J60" s="1" t="s">
        <v>2</v>
      </c>
      <c r="K60" s="1" t="s">
        <v>1</v>
      </c>
      <c r="L60" s="8">
        <v>19.399999999999999</v>
      </c>
      <c r="M60">
        <v>8.94</v>
      </c>
      <c r="N60">
        <v>96</v>
      </c>
      <c r="O60" s="20"/>
    </row>
    <row r="61" spans="1:19">
      <c r="A61" s="1">
        <v>15</v>
      </c>
      <c r="B61" s="3">
        <v>42270</v>
      </c>
      <c r="C61" s="1" t="s">
        <v>16</v>
      </c>
      <c r="D61" s="1" t="s">
        <v>15</v>
      </c>
      <c r="E61" s="1" t="s">
        <v>4</v>
      </c>
      <c r="F61">
        <v>73</v>
      </c>
      <c r="G61">
        <v>25</v>
      </c>
      <c r="H61" s="1" t="s">
        <v>7</v>
      </c>
      <c r="I61" s="1" t="s">
        <v>2</v>
      </c>
      <c r="J61" s="1" t="s">
        <v>2</v>
      </c>
      <c r="K61" s="1" t="s">
        <v>1</v>
      </c>
      <c r="L61" s="8">
        <v>19.399999999999999</v>
      </c>
      <c r="M61">
        <v>8.86</v>
      </c>
      <c r="N61">
        <v>95.3</v>
      </c>
      <c r="O61" s="20"/>
    </row>
    <row r="62" spans="1:19">
      <c r="A62" s="1">
        <v>15</v>
      </c>
      <c r="B62" s="3">
        <v>42270</v>
      </c>
      <c r="C62" s="1" t="s">
        <v>16</v>
      </c>
      <c r="D62" s="1" t="s">
        <v>15</v>
      </c>
      <c r="E62" s="1" t="s">
        <v>4</v>
      </c>
      <c r="F62">
        <v>73</v>
      </c>
      <c r="G62">
        <v>30</v>
      </c>
      <c r="H62" s="1" t="s">
        <v>7</v>
      </c>
      <c r="I62" s="1" t="s">
        <v>2</v>
      </c>
      <c r="J62" s="1" t="s">
        <v>2</v>
      </c>
      <c r="K62" s="1" t="s">
        <v>1</v>
      </c>
      <c r="L62" s="8">
        <v>19.399999999999999</v>
      </c>
      <c r="M62">
        <v>8.82</v>
      </c>
      <c r="N62">
        <v>95.8</v>
      </c>
      <c r="O62" s="20"/>
    </row>
    <row r="63" spans="1:19">
      <c r="A63" s="1">
        <v>15</v>
      </c>
      <c r="B63" s="3">
        <v>42270</v>
      </c>
      <c r="C63" s="1" t="s">
        <v>16</v>
      </c>
      <c r="D63" s="1" t="s">
        <v>15</v>
      </c>
      <c r="E63" s="1" t="s">
        <v>4</v>
      </c>
      <c r="F63">
        <v>73</v>
      </c>
      <c r="G63">
        <v>35</v>
      </c>
      <c r="H63" s="1" t="s">
        <v>7</v>
      </c>
      <c r="I63" s="1" t="s">
        <v>2</v>
      </c>
      <c r="J63" s="1" t="s">
        <v>2</v>
      </c>
      <c r="K63" s="1" t="s">
        <v>1</v>
      </c>
      <c r="L63" s="8">
        <v>19.399999999999999</v>
      </c>
      <c r="M63">
        <v>8.8800000000000008</v>
      </c>
      <c r="N63">
        <v>96.5</v>
      </c>
      <c r="O63" s="20"/>
    </row>
    <row r="64" spans="1:19">
      <c r="A64" s="1">
        <v>15</v>
      </c>
      <c r="B64" s="3">
        <v>42270</v>
      </c>
      <c r="C64" s="1" t="s">
        <v>16</v>
      </c>
      <c r="D64" s="1" t="s">
        <v>15</v>
      </c>
      <c r="E64" s="1" t="s">
        <v>4</v>
      </c>
      <c r="F64">
        <v>73</v>
      </c>
      <c r="G64">
        <v>40</v>
      </c>
      <c r="H64" s="1" t="s">
        <v>7</v>
      </c>
      <c r="I64" s="1" t="s">
        <v>2</v>
      </c>
      <c r="J64" s="1" t="s">
        <v>2</v>
      </c>
      <c r="K64" s="1" t="s">
        <v>1</v>
      </c>
      <c r="L64" s="8">
        <v>19.399999999999999</v>
      </c>
      <c r="M64">
        <v>8.8000000000000007</v>
      </c>
      <c r="N64">
        <v>96.7</v>
      </c>
      <c r="O64" s="20"/>
    </row>
    <row r="65" spans="1:15">
      <c r="A65" s="1">
        <v>15</v>
      </c>
      <c r="B65" s="3">
        <v>42270</v>
      </c>
      <c r="C65" s="1" t="s">
        <v>16</v>
      </c>
      <c r="D65" s="1" t="s">
        <v>15</v>
      </c>
      <c r="E65" s="1" t="s">
        <v>4</v>
      </c>
      <c r="F65">
        <v>73</v>
      </c>
      <c r="G65">
        <v>50</v>
      </c>
      <c r="H65" t="s">
        <v>3</v>
      </c>
      <c r="I65" s="1" t="s">
        <v>2</v>
      </c>
      <c r="J65" s="1" t="s">
        <v>2</v>
      </c>
      <c r="K65" s="1" t="s">
        <v>1</v>
      </c>
      <c r="L65" s="7"/>
      <c r="M65" s="7"/>
      <c r="N65" s="7"/>
      <c r="O65" s="19">
        <v>7.1</v>
      </c>
    </row>
    <row r="66" spans="1:15">
      <c r="A66" s="1">
        <v>15</v>
      </c>
      <c r="B66" s="3">
        <v>42270</v>
      </c>
      <c r="C66" s="1" t="s">
        <v>16</v>
      </c>
      <c r="D66" s="1" t="s">
        <v>15</v>
      </c>
      <c r="E66" s="1" t="s">
        <v>4</v>
      </c>
      <c r="F66">
        <v>73</v>
      </c>
      <c r="G66">
        <v>60</v>
      </c>
      <c r="H66" t="s">
        <v>3</v>
      </c>
      <c r="I66" s="1" t="s">
        <v>2</v>
      </c>
      <c r="J66" s="1" t="s">
        <v>2</v>
      </c>
      <c r="K66" s="1" t="s">
        <v>1</v>
      </c>
      <c r="L66" s="7"/>
      <c r="M66" s="7"/>
      <c r="N66" s="7"/>
      <c r="O66" s="19">
        <v>7</v>
      </c>
    </row>
    <row r="67" spans="1:15">
      <c r="A67" s="1">
        <v>15</v>
      </c>
      <c r="B67" s="3">
        <v>42270</v>
      </c>
      <c r="C67" s="1" t="s">
        <v>16</v>
      </c>
      <c r="D67" s="1" t="s">
        <v>15</v>
      </c>
      <c r="E67" s="1" t="s">
        <v>4</v>
      </c>
      <c r="F67">
        <v>73</v>
      </c>
      <c r="G67">
        <v>65</v>
      </c>
      <c r="H67" t="s">
        <v>3</v>
      </c>
      <c r="I67" s="1" t="s">
        <v>2</v>
      </c>
      <c r="J67" s="1" t="s">
        <v>2</v>
      </c>
      <c r="K67" s="1" t="s">
        <v>1</v>
      </c>
      <c r="L67" s="7"/>
      <c r="M67" s="7"/>
      <c r="N67" s="7"/>
      <c r="O67" s="19">
        <v>7.7</v>
      </c>
    </row>
    <row r="68" spans="1:15">
      <c r="A68" s="1">
        <v>16</v>
      </c>
      <c r="B68" s="6">
        <v>42271</v>
      </c>
      <c r="C68" s="1" t="s">
        <v>13</v>
      </c>
      <c r="D68" s="1" t="s">
        <v>12</v>
      </c>
      <c r="E68" s="1" t="s">
        <v>4</v>
      </c>
      <c r="F68">
        <v>77</v>
      </c>
      <c r="G68">
        <v>0</v>
      </c>
      <c r="H68" s="1" t="s">
        <v>14</v>
      </c>
      <c r="I68" s="1" t="s">
        <v>2</v>
      </c>
      <c r="J68" s="1" t="s">
        <v>2</v>
      </c>
      <c r="K68" s="1" t="s">
        <v>1</v>
      </c>
      <c r="L68">
        <v>19.399999999999999</v>
      </c>
      <c r="M68">
        <v>8.4600000000000009</v>
      </c>
      <c r="N68">
        <v>90</v>
      </c>
      <c r="O68" s="19">
        <v>7.5</v>
      </c>
    </row>
    <row r="69" spans="1:15">
      <c r="A69" s="1">
        <v>16</v>
      </c>
      <c r="B69" s="6">
        <v>42271</v>
      </c>
      <c r="C69" s="1" t="s">
        <v>13</v>
      </c>
      <c r="D69" s="1" t="s">
        <v>12</v>
      </c>
      <c r="E69" s="1" t="s">
        <v>4</v>
      </c>
      <c r="F69">
        <v>77</v>
      </c>
      <c r="G69">
        <v>5</v>
      </c>
      <c r="H69" t="s">
        <v>3</v>
      </c>
      <c r="I69" s="1" t="s">
        <v>2</v>
      </c>
      <c r="J69" s="1" t="s">
        <v>2</v>
      </c>
      <c r="K69" s="1" t="s">
        <v>1</v>
      </c>
      <c r="L69">
        <v>19.600000000000001</v>
      </c>
      <c r="M69">
        <v>8.75</v>
      </c>
      <c r="N69">
        <v>94</v>
      </c>
      <c r="O69" s="19">
        <v>8.1999999999999993</v>
      </c>
    </row>
    <row r="70" spans="1:15">
      <c r="A70" s="1">
        <v>16</v>
      </c>
      <c r="B70" s="6">
        <v>42271</v>
      </c>
      <c r="C70" s="1" t="s">
        <v>13</v>
      </c>
      <c r="D70" s="1" t="s">
        <v>12</v>
      </c>
      <c r="E70" s="1" t="s">
        <v>4</v>
      </c>
      <c r="F70">
        <v>77</v>
      </c>
      <c r="G70">
        <v>10</v>
      </c>
      <c r="H70" t="s">
        <v>3</v>
      </c>
      <c r="I70" s="1" t="s">
        <v>2</v>
      </c>
      <c r="J70" s="1" t="s">
        <v>2</v>
      </c>
      <c r="K70" s="1" t="s">
        <v>1</v>
      </c>
      <c r="L70">
        <v>19.600000000000001</v>
      </c>
      <c r="M70">
        <v>8.6</v>
      </c>
      <c r="N70">
        <v>100</v>
      </c>
      <c r="O70" s="19">
        <v>8.1999999999999993</v>
      </c>
    </row>
    <row r="71" spans="1:15">
      <c r="A71" s="1">
        <v>16</v>
      </c>
      <c r="B71" s="6">
        <v>42271</v>
      </c>
      <c r="C71" s="1" t="s">
        <v>13</v>
      </c>
      <c r="D71" s="1" t="s">
        <v>12</v>
      </c>
      <c r="E71" s="1" t="s">
        <v>4</v>
      </c>
      <c r="F71">
        <v>77</v>
      </c>
      <c r="G71">
        <v>15</v>
      </c>
      <c r="H71" t="s">
        <v>3</v>
      </c>
      <c r="I71" s="1" t="s">
        <v>2</v>
      </c>
      <c r="J71" s="1" t="s">
        <v>2</v>
      </c>
      <c r="K71" s="1" t="s">
        <v>1</v>
      </c>
      <c r="L71">
        <v>19.600000000000001</v>
      </c>
      <c r="M71">
        <v>8.7100000000000009</v>
      </c>
      <c r="N71">
        <v>100</v>
      </c>
      <c r="O71" s="19">
        <v>8.1999999999999993</v>
      </c>
    </row>
    <row r="72" spans="1:15">
      <c r="A72" s="1">
        <v>16</v>
      </c>
      <c r="B72" s="6">
        <v>42271</v>
      </c>
      <c r="C72" s="1" t="s">
        <v>13</v>
      </c>
      <c r="D72" s="1" t="s">
        <v>12</v>
      </c>
      <c r="E72" s="1" t="s">
        <v>4</v>
      </c>
      <c r="F72">
        <v>77</v>
      </c>
      <c r="G72">
        <v>20</v>
      </c>
      <c r="H72" t="s">
        <v>3</v>
      </c>
      <c r="I72" s="1" t="s">
        <v>2</v>
      </c>
      <c r="J72" s="1" t="s">
        <v>2</v>
      </c>
      <c r="K72" s="1" t="s">
        <v>1</v>
      </c>
      <c r="L72">
        <v>19.600000000000001</v>
      </c>
      <c r="M72">
        <v>8.66</v>
      </c>
      <c r="N72">
        <v>100</v>
      </c>
      <c r="O72" s="19">
        <v>8.1999999999999993</v>
      </c>
    </row>
    <row r="73" spans="1:15">
      <c r="A73" s="1">
        <v>16</v>
      </c>
      <c r="B73" s="6">
        <v>42271</v>
      </c>
      <c r="C73" s="1" t="s">
        <v>13</v>
      </c>
      <c r="D73" s="1" t="s">
        <v>12</v>
      </c>
      <c r="E73" s="1" t="s">
        <v>4</v>
      </c>
      <c r="F73">
        <v>77</v>
      </c>
      <c r="G73">
        <v>25</v>
      </c>
      <c r="H73" t="s">
        <v>3</v>
      </c>
      <c r="I73" s="1" t="s">
        <v>2</v>
      </c>
      <c r="J73" s="1" t="s">
        <v>2</v>
      </c>
      <c r="K73" s="1" t="s">
        <v>1</v>
      </c>
      <c r="L73">
        <v>18.5</v>
      </c>
      <c r="M73">
        <v>9.2200000000000006</v>
      </c>
      <c r="N73">
        <v>101</v>
      </c>
      <c r="O73" s="19">
        <v>7.7</v>
      </c>
    </row>
    <row r="74" spans="1:15">
      <c r="A74" s="1">
        <v>16</v>
      </c>
      <c r="B74" s="6">
        <v>42271</v>
      </c>
      <c r="C74" s="1" t="s">
        <v>13</v>
      </c>
      <c r="D74" s="1" t="s">
        <v>12</v>
      </c>
      <c r="E74" s="1" t="s">
        <v>4</v>
      </c>
      <c r="F74">
        <v>77</v>
      </c>
      <c r="G74">
        <v>30</v>
      </c>
      <c r="H74" t="s">
        <v>3</v>
      </c>
      <c r="I74" s="1" t="s">
        <v>2</v>
      </c>
      <c r="J74" s="1" t="s">
        <v>2</v>
      </c>
      <c r="K74" s="1" t="s">
        <v>1</v>
      </c>
      <c r="L74">
        <v>19.600000000000001</v>
      </c>
      <c r="M74">
        <v>8.5399999999999991</v>
      </c>
      <c r="N74">
        <v>98</v>
      </c>
      <c r="O74" s="19">
        <v>8.1</v>
      </c>
    </row>
    <row r="75" spans="1:15">
      <c r="A75" s="1">
        <v>16</v>
      </c>
      <c r="B75" s="6">
        <v>42271</v>
      </c>
      <c r="C75" s="1" t="s">
        <v>13</v>
      </c>
      <c r="D75" s="1" t="s">
        <v>12</v>
      </c>
      <c r="E75" s="1" t="s">
        <v>4</v>
      </c>
      <c r="F75">
        <v>77</v>
      </c>
      <c r="G75">
        <v>35</v>
      </c>
      <c r="H75" t="s">
        <v>3</v>
      </c>
      <c r="I75" s="1" t="s">
        <v>2</v>
      </c>
      <c r="J75" s="1" t="s">
        <v>2</v>
      </c>
      <c r="K75" s="1" t="s">
        <v>1</v>
      </c>
      <c r="L75">
        <v>19.600000000000001</v>
      </c>
      <c r="M75">
        <v>8.6</v>
      </c>
      <c r="N75">
        <v>89</v>
      </c>
      <c r="O75" s="19">
        <v>8.1</v>
      </c>
    </row>
    <row r="76" spans="1:15">
      <c r="A76" s="1">
        <v>16</v>
      </c>
      <c r="B76" s="6">
        <v>42271</v>
      </c>
      <c r="C76" s="1" t="s">
        <v>13</v>
      </c>
      <c r="D76" s="1" t="s">
        <v>12</v>
      </c>
      <c r="E76" s="1" t="s">
        <v>4</v>
      </c>
      <c r="F76">
        <v>77</v>
      </c>
      <c r="G76">
        <v>45</v>
      </c>
      <c r="H76" t="s">
        <v>3</v>
      </c>
      <c r="I76" s="1" t="s">
        <v>2</v>
      </c>
      <c r="J76" s="1" t="s">
        <v>2</v>
      </c>
      <c r="K76" s="1" t="s">
        <v>1</v>
      </c>
      <c r="L76">
        <v>19.399999999999999</v>
      </c>
      <c r="M76">
        <v>8.6999999999999993</v>
      </c>
      <c r="N76">
        <v>90</v>
      </c>
      <c r="O76" s="19">
        <v>7.9</v>
      </c>
    </row>
    <row r="77" spans="1:15">
      <c r="A77" s="1">
        <v>16</v>
      </c>
      <c r="B77" s="6">
        <v>42271</v>
      </c>
      <c r="C77" s="1" t="s">
        <v>13</v>
      </c>
      <c r="D77" s="1" t="s">
        <v>12</v>
      </c>
      <c r="E77" s="1" t="s">
        <v>4</v>
      </c>
      <c r="F77">
        <v>77</v>
      </c>
      <c r="G77">
        <v>50</v>
      </c>
      <c r="H77" t="s">
        <v>3</v>
      </c>
      <c r="I77" s="1" t="s">
        <v>2</v>
      </c>
      <c r="J77" s="1" t="s">
        <v>2</v>
      </c>
      <c r="K77" s="1" t="s">
        <v>1</v>
      </c>
      <c r="L77">
        <v>19.2</v>
      </c>
      <c r="M77">
        <v>8.9</v>
      </c>
      <c r="N77">
        <v>99</v>
      </c>
      <c r="O77" s="19">
        <v>8.1999999999999993</v>
      </c>
    </row>
    <row r="78" spans="1:15">
      <c r="A78" s="1">
        <v>16</v>
      </c>
      <c r="B78" s="6">
        <v>42271</v>
      </c>
      <c r="C78" s="1" t="s">
        <v>13</v>
      </c>
      <c r="D78" s="1" t="s">
        <v>12</v>
      </c>
      <c r="E78" s="1" t="s">
        <v>4</v>
      </c>
      <c r="F78">
        <v>77</v>
      </c>
      <c r="G78">
        <v>60</v>
      </c>
      <c r="H78" t="s">
        <v>3</v>
      </c>
      <c r="I78" s="1" t="s">
        <v>2</v>
      </c>
      <c r="J78" s="1" t="s">
        <v>2</v>
      </c>
      <c r="K78" s="1" t="s">
        <v>1</v>
      </c>
      <c r="L78">
        <v>18.7</v>
      </c>
      <c r="M78">
        <v>8.5</v>
      </c>
      <c r="N78">
        <v>88</v>
      </c>
      <c r="O78" s="19">
        <v>7.6</v>
      </c>
    </row>
    <row r="79" spans="1:15">
      <c r="A79" s="1">
        <v>16</v>
      </c>
      <c r="B79" s="6">
        <v>42271</v>
      </c>
      <c r="C79" s="1" t="s">
        <v>13</v>
      </c>
      <c r="D79" s="1" t="s">
        <v>12</v>
      </c>
      <c r="E79" s="1" t="s">
        <v>4</v>
      </c>
      <c r="F79">
        <v>77</v>
      </c>
      <c r="G79">
        <v>70</v>
      </c>
      <c r="H79" t="s">
        <v>3</v>
      </c>
      <c r="I79" s="1" t="s">
        <v>2</v>
      </c>
      <c r="J79" s="1" t="s">
        <v>2</v>
      </c>
      <c r="K79" s="1" t="s">
        <v>1</v>
      </c>
      <c r="L79">
        <v>17.7</v>
      </c>
      <c r="M79">
        <v>8.4</v>
      </c>
      <c r="N79">
        <v>85</v>
      </c>
      <c r="O79" s="19">
        <v>8.1</v>
      </c>
    </row>
    <row r="80" spans="1:15">
      <c r="A80" s="1">
        <v>17</v>
      </c>
      <c r="B80" s="5">
        <v>42271</v>
      </c>
      <c r="C80" s="1" t="s">
        <v>11</v>
      </c>
      <c r="D80" s="1" t="s">
        <v>10</v>
      </c>
      <c r="E80" s="1" t="s">
        <v>4</v>
      </c>
      <c r="F80">
        <v>95.8</v>
      </c>
      <c r="G80">
        <v>0</v>
      </c>
      <c r="H80" s="1" t="s">
        <v>3</v>
      </c>
      <c r="I80" s="1" t="s">
        <v>2</v>
      </c>
      <c r="J80" s="1" t="s">
        <v>2</v>
      </c>
      <c r="K80" s="1" t="s">
        <v>1</v>
      </c>
      <c r="L80">
        <v>20.399999999999999</v>
      </c>
      <c r="M80">
        <v>8.8699999999999992</v>
      </c>
      <c r="N80">
        <v>98.5</v>
      </c>
      <c r="O80" s="19">
        <v>8.6999999999999993</v>
      </c>
    </row>
    <row r="81" spans="1:15">
      <c r="A81" s="1">
        <v>17</v>
      </c>
      <c r="B81" s="5">
        <v>42271</v>
      </c>
      <c r="C81" s="1" t="s">
        <v>11</v>
      </c>
      <c r="D81" s="1" t="s">
        <v>10</v>
      </c>
      <c r="E81" s="1" t="s">
        <v>4</v>
      </c>
      <c r="F81">
        <v>95.8</v>
      </c>
      <c r="G81">
        <v>10</v>
      </c>
      <c r="H81" s="1" t="s">
        <v>3</v>
      </c>
      <c r="I81" s="1" t="s">
        <v>2</v>
      </c>
      <c r="J81" s="1" t="s">
        <v>2</v>
      </c>
      <c r="K81" s="1" t="s">
        <v>1</v>
      </c>
      <c r="L81">
        <v>20.399999999999999</v>
      </c>
      <c r="M81">
        <v>8.48</v>
      </c>
      <c r="N81">
        <v>96.5</v>
      </c>
      <c r="O81" s="19">
        <v>8.6999999999999993</v>
      </c>
    </row>
    <row r="82" spans="1:15">
      <c r="A82" s="1">
        <v>17</v>
      </c>
      <c r="B82" s="5">
        <v>42271</v>
      </c>
      <c r="C82" s="1" t="s">
        <v>11</v>
      </c>
      <c r="D82" s="1" t="s">
        <v>10</v>
      </c>
      <c r="E82" s="1" t="s">
        <v>4</v>
      </c>
      <c r="F82">
        <v>95.8</v>
      </c>
      <c r="G82">
        <v>20</v>
      </c>
      <c r="H82" s="1" t="s">
        <v>3</v>
      </c>
      <c r="I82" s="1" t="s">
        <v>2</v>
      </c>
      <c r="J82" s="1" t="s">
        <v>2</v>
      </c>
      <c r="K82" s="1" t="s">
        <v>1</v>
      </c>
      <c r="L82">
        <v>20</v>
      </c>
      <c r="M82">
        <v>8.8000000000000007</v>
      </c>
      <c r="N82">
        <v>96.8</v>
      </c>
      <c r="O82" s="19">
        <v>8.6</v>
      </c>
    </row>
    <row r="83" spans="1:15">
      <c r="A83" s="1">
        <v>17</v>
      </c>
      <c r="B83" s="5">
        <v>42271</v>
      </c>
      <c r="C83" s="1" t="s">
        <v>11</v>
      </c>
      <c r="D83" s="1" t="s">
        <v>10</v>
      </c>
      <c r="E83" s="1" t="s">
        <v>4</v>
      </c>
      <c r="F83">
        <v>95.8</v>
      </c>
      <c r="G83">
        <v>40</v>
      </c>
      <c r="H83" s="1" t="s">
        <v>3</v>
      </c>
      <c r="I83" s="1" t="s">
        <v>2</v>
      </c>
      <c r="J83" s="1" t="s">
        <v>2</v>
      </c>
      <c r="K83" s="1" t="s">
        <v>1</v>
      </c>
      <c r="L83">
        <v>19.8</v>
      </c>
      <c r="M83">
        <v>9.8800000000000008</v>
      </c>
      <c r="N83">
        <v>96.7</v>
      </c>
      <c r="O83" s="19">
        <v>8.5</v>
      </c>
    </row>
    <row r="84" spans="1:15">
      <c r="A84" s="1">
        <v>17</v>
      </c>
      <c r="B84" s="5">
        <v>42271</v>
      </c>
      <c r="C84" s="1" t="s">
        <v>11</v>
      </c>
      <c r="D84" s="1" t="s">
        <v>10</v>
      </c>
      <c r="E84" s="1" t="s">
        <v>4</v>
      </c>
      <c r="F84">
        <v>95.8</v>
      </c>
      <c r="G84">
        <v>60</v>
      </c>
      <c r="H84" s="1" t="s">
        <v>3</v>
      </c>
      <c r="I84" s="1" t="s">
        <v>2</v>
      </c>
      <c r="J84" s="1" t="s">
        <v>2</v>
      </c>
      <c r="K84" s="1" t="s">
        <v>1</v>
      </c>
      <c r="L84">
        <v>20</v>
      </c>
      <c r="M84">
        <v>9.01</v>
      </c>
      <c r="N84">
        <v>98</v>
      </c>
      <c r="O84" s="19">
        <v>8.6</v>
      </c>
    </row>
    <row r="85" spans="1:15">
      <c r="A85" s="1">
        <v>18</v>
      </c>
      <c r="B85" s="3">
        <v>42275</v>
      </c>
      <c r="C85" s="1" t="s">
        <v>6</v>
      </c>
      <c r="D85" s="1" t="s">
        <v>9</v>
      </c>
      <c r="E85" s="1" t="s">
        <v>4</v>
      </c>
      <c r="F85" s="1">
        <v>102</v>
      </c>
      <c r="G85" s="4">
        <v>0</v>
      </c>
      <c r="H85" s="1" t="s">
        <v>7</v>
      </c>
      <c r="I85" s="1" t="s">
        <v>2</v>
      </c>
      <c r="J85" s="1" t="s">
        <v>2</v>
      </c>
      <c r="K85" s="1"/>
      <c r="L85">
        <v>19.399999999999999</v>
      </c>
      <c r="M85">
        <v>8.56</v>
      </c>
      <c r="N85">
        <v>93.4</v>
      </c>
    </row>
    <row r="86" spans="1:15">
      <c r="A86" s="1">
        <v>18</v>
      </c>
      <c r="B86" s="3">
        <v>42275</v>
      </c>
      <c r="C86" s="1" t="s">
        <v>6</v>
      </c>
      <c r="D86" s="1" t="s">
        <v>9</v>
      </c>
      <c r="E86" s="1" t="s">
        <v>4</v>
      </c>
      <c r="F86" s="1">
        <v>102</v>
      </c>
      <c r="G86">
        <v>5</v>
      </c>
      <c r="H86" s="1" t="s">
        <v>7</v>
      </c>
      <c r="I86" s="1" t="s">
        <v>2</v>
      </c>
      <c r="J86" s="1" t="s">
        <v>2</v>
      </c>
      <c r="K86" s="1"/>
      <c r="L86">
        <v>19.399999999999999</v>
      </c>
      <c r="M86">
        <v>8.65</v>
      </c>
      <c r="N86">
        <v>93.9</v>
      </c>
    </row>
    <row r="87" spans="1:15">
      <c r="A87" s="1">
        <v>18</v>
      </c>
      <c r="B87" s="3">
        <v>42275</v>
      </c>
      <c r="C87" s="1" t="s">
        <v>6</v>
      </c>
      <c r="D87" s="1" t="s">
        <v>9</v>
      </c>
      <c r="E87" s="1" t="s">
        <v>4</v>
      </c>
      <c r="F87" s="1">
        <v>102</v>
      </c>
      <c r="G87">
        <v>10</v>
      </c>
      <c r="H87" s="1" t="s">
        <v>7</v>
      </c>
      <c r="I87" s="1" t="s">
        <v>2</v>
      </c>
      <c r="J87" s="1" t="s">
        <v>2</v>
      </c>
      <c r="K87" s="1"/>
      <c r="L87">
        <v>19.399999999999999</v>
      </c>
      <c r="M87">
        <v>8.57</v>
      </c>
      <c r="N87">
        <v>92.7</v>
      </c>
    </row>
    <row r="88" spans="1:15">
      <c r="A88" s="1">
        <v>18</v>
      </c>
      <c r="B88" s="3">
        <v>42275</v>
      </c>
      <c r="C88" s="1" t="s">
        <v>6</v>
      </c>
      <c r="D88" s="1" t="s">
        <v>9</v>
      </c>
      <c r="E88" s="1" t="s">
        <v>4</v>
      </c>
      <c r="F88" s="1">
        <v>102</v>
      </c>
      <c r="G88">
        <v>15</v>
      </c>
      <c r="H88" s="1" t="s">
        <v>7</v>
      </c>
      <c r="I88" s="1" t="s">
        <v>2</v>
      </c>
      <c r="J88" s="1" t="s">
        <v>2</v>
      </c>
      <c r="K88" s="1"/>
      <c r="L88">
        <v>19.399999999999999</v>
      </c>
      <c r="M88">
        <v>8.57</v>
      </c>
      <c r="N88">
        <v>93.2</v>
      </c>
    </row>
    <row r="89" spans="1:15">
      <c r="A89" s="1">
        <v>18</v>
      </c>
      <c r="B89" s="3">
        <v>42275</v>
      </c>
      <c r="C89" s="1" t="s">
        <v>6</v>
      </c>
      <c r="D89" s="1" t="s">
        <v>9</v>
      </c>
      <c r="E89" s="1" t="s">
        <v>4</v>
      </c>
      <c r="F89" s="1">
        <v>102</v>
      </c>
      <c r="G89">
        <v>20</v>
      </c>
      <c r="H89" s="1" t="s">
        <v>7</v>
      </c>
      <c r="I89" s="1" t="s">
        <v>2</v>
      </c>
      <c r="J89" s="1" t="s">
        <v>2</v>
      </c>
      <c r="K89" s="1"/>
      <c r="L89">
        <v>19.399999999999999</v>
      </c>
      <c r="M89">
        <v>8.6199999999999992</v>
      </c>
      <c r="N89">
        <v>93.1</v>
      </c>
    </row>
    <row r="90" spans="1:15">
      <c r="A90" s="1">
        <v>18</v>
      </c>
      <c r="B90" s="3">
        <v>42275</v>
      </c>
      <c r="C90" s="1" t="s">
        <v>6</v>
      </c>
      <c r="D90" s="1" t="s">
        <v>9</v>
      </c>
      <c r="E90" s="1" t="s">
        <v>4</v>
      </c>
      <c r="F90" s="1">
        <v>102</v>
      </c>
      <c r="G90">
        <v>25</v>
      </c>
      <c r="H90" s="1" t="s">
        <v>7</v>
      </c>
      <c r="I90" s="1" t="s">
        <v>2</v>
      </c>
      <c r="J90" s="1" t="s">
        <v>2</v>
      </c>
      <c r="K90" s="1"/>
      <c r="L90">
        <v>19.399999999999999</v>
      </c>
      <c r="M90">
        <v>8.65</v>
      </c>
      <c r="N90">
        <v>94.3</v>
      </c>
    </row>
    <row r="91" spans="1:15">
      <c r="A91" s="1">
        <v>18</v>
      </c>
      <c r="B91" s="3">
        <v>42275</v>
      </c>
      <c r="C91" s="1" t="s">
        <v>6</v>
      </c>
      <c r="D91" s="1" t="s">
        <v>9</v>
      </c>
      <c r="E91" s="1" t="s">
        <v>4</v>
      </c>
      <c r="F91" s="1">
        <v>102</v>
      </c>
      <c r="G91">
        <v>30</v>
      </c>
      <c r="H91" s="1" t="s">
        <v>7</v>
      </c>
      <c r="I91" s="1" t="s">
        <v>2</v>
      </c>
      <c r="J91" s="1" t="s">
        <v>2</v>
      </c>
      <c r="K91" s="1"/>
      <c r="L91">
        <v>19.399999999999999</v>
      </c>
      <c r="M91">
        <v>8.6300000000000008</v>
      </c>
      <c r="N91">
        <v>93.6</v>
      </c>
    </row>
    <row r="92" spans="1:15">
      <c r="A92" s="1">
        <v>18</v>
      </c>
      <c r="B92" s="3">
        <v>42275</v>
      </c>
      <c r="C92" s="1" t="s">
        <v>6</v>
      </c>
      <c r="D92" s="1" t="s">
        <v>9</v>
      </c>
      <c r="E92" s="1" t="s">
        <v>4</v>
      </c>
      <c r="F92" s="1">
        <v>102</v>
      </c>
      <c r="G92">
        <v>35</v>
      </c>
      <c r="H92" s="1" t="s">
        <v>7</v>
      </c>
      <c r="I92" s="1" t="s">
        <v>2</v>
      </c>
      <c r="J92" s="1" t="s">
        <v>2</v>
      </c>
      <c r="K92" s="1"/>
      <c r="L92">
        <v>19.100000000000001</v>
      </c>
      <c r="M92">
        <v>8.6</v>
      </c>
      <c r="N92">
        <v>9.32</v>
      </c>
    </row>
    <row r="93" spans="1:15">
      <c r="A93" s="1">
        <v>18</v>
      </c>
      <c r="B93" s="3">
        <v>42275</v>
      </c>
      <c r="C93" s="1" t="s">
        <v>6</v>
      </c>
      <c r="D93" s="1" t="s">
        <v>9</v>
      </c>
      <c r="E93" s="1" t="s">
        <v>4</v>
      </c>
      <c r="F93" s="1">
        <v>102</v>
      </c>
      <c r="G93">
        <v>40</v>
      </c>
      <c r="H93" s="1" t="s">
        <v>7</v>
      </c>
      <c r="I93" s="1" t="s">
        <v>2</v>
      </c>
      <c r="J93" s="1" t="s">
        <v>2</v>
      </c>
      <c r="K93" s="1"/>
      <c r="L93">
        <v>18.8</v>
      </c>
      <c r="M93">
        <v>8.68</v>
      </c>
      <c r="N93">
        <v>93.4</v>
      </c>
    </row>
    <row r="94" spans="1:15">
      <c r="A94" s="1">
        <v>18</v>
      </c>
      <c r="B94" s="3">
        <v>42275</v>
      </c>
      <c r="C94" s="1" t="s">
        <v>6</v>
      </c>
      <c r="D94" s="1" t="s">
        <v>9</v>
      </c>
      <c r="E94" s="1" t="s">
        <v>4</v>
      </c>
      <c r="F94" s="1">
        <v>102</v>
      </c>
      <c r="G94">
        <v>45</v>
      </c>
      <c r="H94" s="1" t="s">
        <v>3</v>
      </c>
      <c r="I94" s="1" t="s">
        <v>2</v>
      </c>
      <c r="J94" s="1" t="s">
        <v>2</v>
      </c>
      <c r="K94" s="1" t="s">
        <v>1</v>
      </c>
      <c r="L94">
        <v>19.5</v>
      </c>
      <c r="M94">
        <v>7.85</v>
      </c>
      <c r="N94">
        <v>90</v>
      </c>
      <c r="O94" s="19">
        <v>8.1</v>
      </c>
    </row>
    <row r="95" spans="1:15">
      <c r="A95" s="1">
        <v>18</v>
      </c>
      <c r="B95" s="3">
        <v>42275</v>
      </c>
      <c r="C95" s="1" t="s">
        <v>6</v>
      </c>
      <c r="D95" s="1" t="s">
        <v>9</v>
      </c>
      <c r="E95" s="1" t="s">
        <v>4</v>
      </c>
      <c r="F95" s="1">
        <v>102</v>
      </c>
      <c r="G95">
        <v>50</v>
      </c>
      <c r="H95" s="1" t="s">
        <v>3</v>
      </c>
      <c r="I95" s="1" t="s">
        <v>2</v>
      </c>
      <c r="J95" s="1" t="s">
        <v>2</v>
      </c>
      <c r="K95" s="1" t="s">
        <v>1</v>
      </c>
      <c r="L95">
        <v>18.5</v>
      </c>
      <c r="M95">
        <v>8.6</v>
      </c>
      <c r="N95">
        <v>90.2</v>
      </c>
      <c r="O95" s="19">
        <v>8.3000000000000007</v>
      </c>
    </row>
    <row r="96" spans="1:15">
      <c r="A96" s="1">
        <v>18</v>
      </c>
      <c r="B96" s="3">
        <v>42275</v>
      </c>
      <c r="C96" s="1" t="s">
        <v>6</v>
      </c>
      <c r="D96" s="1" t="s">
        <v>9</v>
      </c>
      <c r="E96" s="1" t="s">
        <v>4</v>
      </c>
      <c r="F96" s="1">
        <v>102</v>
      </c>
      <c r="G96">
        <v>55</v>
      </c>
      <c r="H96" s="1" t="s">
        <v>3</v>
      </c>
      <c r="I96" s="1" t="s">
        <v>2</v>
      </c>
      <c r="J96" s="1" t="s">
        <v>2</v>
      </c>
      <c r="K96" s="1" t="s">
        <v>1</v>
      </c>
      <c r="L96">
        <v>18.8</v>
      </c>
      <c r="M96">
        <v>8.4499999999999993</v>
      </c>
      <c r="N96">
        <v>92</v>
      </c>
      <c r="O96" s="19">
        <v>8.5</v>
      </c>
    </row>
    <row r="97" spans="1:16">
      <c r="A97" s="1">
        <v>18</v>
      </c>
      <c r="B97" s="3">
        <v>42275</v>
      </c>
      <c r="C97" s="1" t="s">
        <v>6</v>
      </c>
      <c r="D97" s="1" t="s">
        <v>9</v>
      </c>
      <c r="E97" s="1" t="s">
        <v>4</v>
      </c>
      <c r="F97" s="1">
        <v>102</v>
      </c>
      <c r="G97">
        <v>60</v>
      </c>
      <c r="H97" s="1" t="s">
        <v>3</v>
      </c>
      <c r="I97" s="1" t="s">
        <v>2</v>
      </c>
      <c r="J97" s="1" t="s">
        <v>2</v>
      </c>
      <c r="K97" s="1" t="s">
        <v>1</v>
      </c>
      <c r="L97">
        <v>17.7</v>
      </c>
      <c r="M97">
        <v>8.6</v>
      </c>
      <c r="N97">
        <v>90</v>
      </c>
      <c r="O97" s="19">
        <v>8.5</v>
      </c>
    </row>
    <row r="98" spans="1:16">
      <c r="A98" s="1">
        <v>18</v>
      </c>
      <c r="B98" s="3">
        <v>42275</v>
      </c>
      <c r="C98" s="1" t="s">
        <v>6</v>
      </c>
      <c r="D98" s="1" t="s">
        <v>9</v>
      </c>
      <c r="E98" s="1" t="s">
        <v>4</v>
      </c>
      <c r="F98" s="1">
        <v>102</v>
      </c>
      <c r="G98">
        <v>75</v>
      </c>
      <c r="H98" s="1" t="s">
        <v>3</v>
      </c>
      <c r="I98" s="1" t="s">
        <v>2</v>
      </c>
      <c r="J98" s="1" t="s">
        <v>2</v>
      </c>
      <c r="K98" s="1" t="s">
        <v>1</v>
      </c>
      <c r="L98">
        <v>16.100000000000001</v>
      </c>
      <c r="M98">
        <v>9.92</v>
      </c>
      <c r="N98">
        <v>110</v>
      </c>
      <c r="O98" s="19">
        <v>8.5</v>
      </c>
    </row>
    <row r="99" spans="1:16">
      <c r="A99" s="1">
        <v>19</v>
      </c>
      <c r="B99" s="2">
        <v>42276</v>
      </c>
      <c r="C99" s="1" t="s">
        <v>6</v>
      </c>
      <c r="D99" s="1" t="s">
        <v>5</v>
      </c>
      <c r="E99" s="1" t="s">
        <v>4</v>
      </c>
      <c r="F99" s="1">
        <v>62</v>
      </c>
      <c r="G99">
        <v>0</v>
      </c>
      <c r="H99" s="1" t="s">
        <v>7</v>
      </c>
      <c r="I99" s="1" t="s">
        <v>2</v>
      </c>
      <c r="J99" s="1" t="s">
        <v>2</v>
      </c>
      <c r="K99" s="1" t="s">
        <v>1</v>
      </c>
      <c r="L99">
        <v>19.100000000000001</v>
      </c>
      <c r="M99">
        <v>8.65</v>
      </c>
      <c r="N99">
        <v>93.7</v>
      </c>
      <c r="O99" s="19">
        <v>8.5</v>
      </c>
      <c r="P99" t="s">
        <v>8</v>
      </c>
    </row>
    <row r="100" spans="1:16">
      <c r="A100" s="1">
        <v>19</v>
      </c>
      <c r="B100" s="2">
        <v>42276</v>
      </c>
      <c r="C100" s="1" t="s">
        <v>6</v>
      </c>
      <c r="D100" s="1" t="s">
        <v>5</v>
      </c>
      <c r="E100" s="1" t="s">
        <v>4</v>
      </c>
      <c r="F100" s="1">
        <v>62</v>
      </c>
      <c r="G100">
        <v>5</v>
      </c>
      <c r="H100" s="1" t="s">
        <v>7</v>
      </c>
      <c r="I100" s="1" t="s">
        <v>2</v>
      </c>
      <c r="J100" s="1" t="s">
        <v>2</v>
      </c>
      <c r="L100">
        <v>19.100000000000001</v>
      </c>
      <c r="M100">
        <v>8.52</v>
      </c>
      <c r="N100">
        <v>91.7</v>
      </c>
    </row>
    <row r="101" spans="1:16">
      <c r="A101" s="1">
        <v>19</v>
      </c>
      <c r="B101" s="2">
        <v>42276</v>
      </c>
      <c r="C101" s="1" t="s">
        <v>6</v>
      </c>
      <c r="D101" s="1" t="s">
        <v>5</v>
      </c>
      <c r="E101" s="1" t="s">
        <v>4</v>
      </c>
      <c r="F101" s="1">
        <v>62</v>
      </c>
      <c r="G101">
        <v>10</v>
      </c>
      <c r="H101" s="1" t="s">
        <v>7</v>
      </c>
      <c r="I101" s="1" t="s">
        <v>2</v>
      </c>
      <c r="J101" s="1" t="s">
        <v>2</v>
      </c>
      <c r="L101">
        <v>19.100000000000001</v>
      </c>
      <c r="M101">
        <v>8.42</v>
      </c>
      <c r="N101">
        <v>92</v>
      </c>
    </row>
    <row r="102" spans="1:16">
      <c r="A102" s="1">
        <v>19</v>
      </c>
      <c r="B102" s="2">
        <v>42276</v>
      </c>
      <c r="C102" s="1" t="s">
        <v>6</v>
      </c>
      <c r="D102" s="1" t="s">
        <v>5</v>
      </c>
      <c r="E102" s="1" t="s">
        <v>4</v>
      </c>
      <c r="F102" s="1">
        <v>62</v>
      </c>
      <c r="G102">
        <v>15</v>
      </c>
      <c r="H102" s="1" t="s">
        <v>7</v>
      </c>
      <c r="I102" s="1" t="s">
        <v>2</v>
      </c>
      <c r="J102" s="1" t="s">
        <v>2</v>
      </c>
      <c r="L102">
        <v>19.100000000000001</v>
      </c>
      <c r="M102">
        <v>8.4700000000000006</v>
      </c>
      <c r="N102">
        <v>91.9</v>
      </c>
    </row>
    <row r="103" spans="1:16">
      <c r="A103" s="1">
        <v>19</v>
      </c>
      <c r="B103" s="2">
        <v>42276</v>
      </c>
      <c r="C103" s="1" t="s">
        <v>6</v>
      </c>
      <c r="D103" s="1" t="s">
        <v>5</v>
      </c>
      <c r="E103" s="1" t="s">
        <v>4</v>
      </c>
      <c r="F103" s="1">
        <v>62</v>
      </c>
      <c r="G103">
        <v>20</v>
      </c>
      <c r="H103" s="1" t="s">
        <v>3</v>
      </c>
      <c r="I103" s="1" t="s">
        <v>2</v>
      </c>
      <c r="J103" s="1" t="s">
        <v>2</v>
      </c>
      <c r="K103" s="1" t="s">
        <v>1</v>
      </c>
      <c r="L103">
        <v>19.100000000000001</v>
      </c>
      <c r="M103">
        <v>8.58</v>
      </c>
      <c r="N103">
        <v>92.6</v>
      </c>
      <c r="O103" s="19">
        <v>8.5</v>
      </c>
    </row>
    <row r="104" spans="1:16">
      <c r="A104" s="1">
        <v>19</v>
      </c>
      <c r="B104" s="2">
        <v>42276</v>
      </c>
      <c r="C104" s="1" t="s">
        <v>6</v>
      </c>
      <c r="D104" s="1" t="s">
        <v>5</v>
      </c>
      <c r="E104" s="1" t="s">
        <v>4</v>
      </c>
      <c r="F104" s="1">
        <v>62</v>
      </c>
      <c r="G104">
        <v>25</v>
      </c>
      <c r="H104" s="1" t="s">
        <v>7</v>
      </c>
      <c r="I104" s="1" t="s">
        <v>2</v>
      </c>
      <c r="J104" s="1" t="s">
        <v>2</v>
      </c>
      <c r="L104">
        <v>19.100000000000001</v>
      </c>
      <c r="M104">
        <v>8.5500000000000007</v>
      </c>
      <c r="N104">
        <v>92.5</v>
      </c>
    </row>
    <row r="105" spans="1:16">
      <c r="A105" s="1">
        <v>19</v>
      </c>
      <c r="B105" s="2">
        <v>42276</v>
      </c>
      <c r="C105" s="1" t="s">
        <v>6</v>
      </c>
      <c r="D105" s="1" t="s">
        <v>5</v>
      </c>
      <c r="E105" s="1" t="s">
        <v>4</v>
      </c>
      <c r="F105" s="1">
        <v>62</v>
      </c>
      <c r="G105">
        <v>30</v>
      </c>
      <c r="H105" s="1" t="s">
        <v>7</v>
      </c>
      <c r="I105" s="1" t="s">
        <v>2</v>
      </c>
      <c r="J105" s="1" t="s">
        <v>2</v>
      </c>
      <c r="K105" s="1" t="s">
        <v>1</v>
      </c>
      <c r="L105">
        <v>19.100000000000001</v>
      </c>
      <c r="M105">
        <v>8.4600000000000009</v>
      </c>
      <c r="N105">
        <v>91.1</v>
      </c>
      <c r="O105" s="19">
        <v>8.5</v>
      </c>
    </row>
    <row r="106" spans="1:16">
      <c r="A106" s="1">
        <v>19</v>
      </c>
      <c r="B106" s="2">
        <v>42276</v>
      </c>
      <c r="C106" s="1" t="s">
        <v>6</v>
      </c>
      <c r="D106" s="1" t="s">
        <v>5</v>
      </c>
      <c r="E106" s="1" t="s">
        <v>4</v>
      </c>
      <c r="F106" s="1">
        <v>62</v>
      </c>
      <c r="G106">
        <v>35</v>
      </c>
      <c r="H106" s="1" t="s">
        <v>7</v>
      </c>
      <c r="I106" s="1" t="s">
        <v>2</v>
      </c>
      <c r="J106" s="1" t="s">
        <v>2</v>
      </c>
      <c r="L106">
        <v>19.100000000000001</v>
      </c>
      <c r="M106">
        <v>8.58</v>
      </c>
      <c r="N106">
        <v>92.6</v>
      </c>
    </row>
    <row r="107" spans="1:16">
      <c r="A107" s="1">
        <v>19</v>
      </c>
      <c r="B107" s="2">
        <v>42276</v>
      </c>
      <c r="C107" s="1" t="s">
        <v>6</v>
      </c>
      <c r="D107" s="1" t="s">
        <v>5</v>
      </c>
      <c r="E107" s="1" t="s">
        <v>4</v>
      </c>
      <c r="F107" s="1">
        <v>62</v>
      </c>
      <c r="G107">
        <v>40</v>
      </c>
      <c r="H107" s="1" t="s">
        <v>7</v>
      </c>
      <c r="I107" s="1" t="s">
        <v>2</v>
      </c>
      <c r="J107" s="1" t="s">
        <v>2</v>
      </c>
      <c r="L107">
        <v>19.100000000000001</v>
      </c>
      <c r="M107">
        <v>8.5500000000000007</v>
      </c>
      <c r="N107">
        <v>92.4</v>
      </c>
    </row>
    <row r="108" spans="1:16">
      <c r="A108" s="1">
        <v>19</v>
      </c>
      <c r="B108" s="2">
        <v>42276</v>
      </c>
      <c r="C108" s="1" t="s">
        <v>6</v>
      </c>
      <c r="D108" s="1" t="s">
        <v>5</v>
      </c>
      <c r="E108" s="1" t="s">
        <v>4</v>
      </c>
      <c r="F108" s="1">
        <v>62</v>
      </c>
      <c r="G108">
        <v>43</v>
      </c>
      <c r="H108" s="1" t="s">
        <v>7</v>
      </c>
      <c r="I108" s="1" t="s">
        <v>2</v>
      </c>
      <c r="J108" s="1" t="s">
        <v>2</v>
      </c>
      <c r="L108">
        <v>19.100000000000001</v>
      </c>
      <c r="M108">
        <v>8.48</v>
      </c>
      <c r="N108">
        <v>92.2</v>
      </c>
    </row>
    <row r="109" spans="1:16">
      <c r="A109" s="1">
        <v>19</v>
      </c>
      <c r="B109" s="2">
        <v>42276</v>
      </c>
      <c r="C109" s="1" t="s">
        <v>6</v>
      </c>
      <c r="D109" s="1" t="s">
        <v>5</v>
      </c>
      <c r="E109" s="1" t="s">
        <v>4</v>
      </c>
      <c r="F109" s="1">
        <v>62</v>
      </c>
      <c r="G109">
        <v>50</v>
      </c>
      <c r="H109" s="1" t="s">
        <v>3</v>
      </c>
      <c r="I109" s="1" t="s">
        <v>2</v>
      </c>
      <c r="J109" s="1" t="s">
        <v>2</v>
      </c>
      <c r="K109" s="1" t="s">
        <v>1</v>
      </c>
      <c r="L109">
        <v>18.5</v>
      </c>
      <c r="M109">
        <v>8</v>
      </c>
      <c r="N109">
        <v>82.4</v>
      </c>
      <c r="O109" s="19">
        <v>8.4</v>
      </c>
    </row>
    <row r="110" spans="1:16">
      <c r="A110" s="1">
        <v>19</v>
      </c>
      <c r="B110" s="2">
        <v>42276</v>
      </c>
      <c r="C110" s="1" t="s">
        <v>6</v>
      </c>
      <c r="D110" s="1" t="s">
        <v>5</v>
      </c>
      <c r="E110" s="1" t="s">
        <v>4</v>
      </c>
      <c r="F110" s="1">
        <v>110</v>
      </c>
      <c r="G110">
        <v>75</v>
      </c>
      <c r="H110" s="1" t="s">
        <v>3</v>
      </c>
      <c r="I110" s="1" t="s">
        <v>2</v>
      </c>
      <c r="J110" s="1" t="s">
        <v>2</v>
      </c>
      <c r="K110" s="1" t="s">
        <v>1</v>
      </c>
      <c r="L110">
        <v>17.899999999999999</v>
      </c>
      <c r="M110">
        <v>8.85</v>
      </c>
      <c r="N110">
        <v>92.4</v>
      </c>
      <c r="O110" s="19">
        <v>8.1999999999999993</v>
      </c>
      <c r="P110" t="s">
        <v>0</v>
      </c>
    </row>
    <row r="111" spans="1:16">
      <c r="A111">
        <v>20</v>
      </c>
      <c r="B111" s="2">
        <v>42285</v>
      </c>
      <c r="C111" t="s">
        <v>32</v>
      </c>
      <c r="D111" t="s">
        <v>31</v>
      </c>
      <c r="E111" t="s">
        <v>4</v>
      </c>
      <c r="F111">
        <v>85.7</v>
      </c>
      <c r="G111">
        <v>0</v>
      </c>
      <c r="H111" t="s">
        <v>3</v>
      </c>
      <c r="I111" t="s">
        <v>2</v>
      </c>
      <c r="J111" t="s">
        <v>2</v>
      </c>
      <c r="K111" t="s">
        <v>1</v>
      </c>
      <c r="L111">
        <v>15.75</v>
      </c>
      <c r="O111" s="19">
        <v>8.6</v>
      </c>
    </row>
    <row r="112" spans="1:16">
      <c r="A112">
        <v>20</v>
      </c>
      <c r="B112" s="2">
        <v>42285</v>
      </c>
      <c r="C112" t="s">
        <v>32</v>
      </c>
      <c r="D112" t="s">
        <v>31</v>
      </c>
      <c r="E112" t="s">
        <v>4</v>
      </c>
      <c r="F112">
        <v>85.7</v>
      </c>
      <c r="G112">
        <v>5</v>
      </c>
      <c r="H112" t="s">
        <v>7</v>
      </c>
      <c r="I112" t="s">
        <v>2</v>
      </c>
      <c r="J112" t="s">
        <v>2</v>
      </c>
      <c r="L112">
        <v>16.8</v>
      </c>
      <c r="M112">
        <v>8.92</v>
      </c>
      <c r="N112">
        <v>91.7</v>
      </c>
    </row>
    <row r="113" spans="1:15">
      <c r="A113">
        <v>20</v>
      </c>
      <c r="B113" s="2">
        <v>42285</v>
      </c>
      <c r="C113" t="s">
        <v>32</v>
      </c>
      <c r="D113" t="s">
        <v>31</v>
      </c>
      <c r="E113" t="s">
        <v>4</v>
      </c>
      <c r="F113">
        <v>85.7</v>
      </c>
      <c r="G113">
        <v>10</v>
      </c>
      <c r="H113" t="s">
        <v>7</v>
      </c>
      <c r="I113" t="s">
        <v>2</v>
      </c>
      <c r="J113" t="s">
        <v>2</v>
      </c>
      <c r="L113">
        <v>16.8</v>
      </c>
      <c r="M113">
        <v>8.92</v>
      </c>
      <c r="N113">
        <v>91.9</v>
      </c>
    </row>
    <row r="114" spans="1:15">
      <c r="A114">
        <v>20</v>
      </c>
      <c r="B114" s="2">
        <v>42285</v>
      </c>
      <c r="C114" t="s">
        <v>32</v>
      </c>
      <c r="D114" t="s">
        <v>31</v>
      </c>
      <c r="E114" t="s">
        <v>4</v>
      </c>
      <c r="F114">
        <v>85.7</v>
      </c>
      <c r="G114">
        <v>20</v>
      </c>
      <c r="H114" t="s">
        <v>7</v>
      </c>
      <c r="I114" t="s">
        <v>2</v>
      </c>
      <c r="J114" t="s">
        <v>2</v>
      </c>
      <c r="L114">
        <v>16.8</v>
      </c>
      <c r="M114">
        <v>8.92</v>
      </c>
      <c r="N114">
        <v>91.8</v>
      </c>
    </row>
    <row r="115" spans="1:15">
      <c r="A115">
        <v>20</v>
      </c>
      <c r="B115" s="2">
        <v>42285</v>
      </c>
      <c r="C115" t="s">
        <v>32</v>
      </c>
      <c r="D115" t="s">
        <v>31</v>
      </c>
      <c r="E115" t="s">
        <v>4</v>
      </c>
      <c r="F115">
        <v>85.7</v>
      </c>
      <c r="G115">
        <v>30</v>
      </c>
      <c r="H115" t="s">
        <v>7</v>
      </c>
      <c r="I115" t="s">
        <v>2</v>
      </c>
      <c r="J115" t="s">
        <v>2</v>
      </c>
      <c r="L115">
        <v>16.7</v>
      </c>
      <c r="M115">
        <v>8.91</v>
      </c>
      <c r="N115">
        <v>91.7</v>
      </c>
    </row>
    <row r="116" spans="1:15">
      <c r="A116">
        <v>20</v>
      </c>
      <c r="B116" s="2">
        <v>42285</v>
      </c>
      <c r="C116" t="s">
        <v>32</v>
      </c>
      <c r="D116" t="s">
        <v>31</v>
      </c>
      <c r="E116" t="s">
        <v>4</v>
      </c>
      <c r="F116">
        <v>85.7</v>
      </c>
      <c r="G116">
        <v>40</v>
      </c>
      <c r="H116" t="s">
        <v>7</v>
      </c>
      <c r="I116" t="s">
        <v>2</v>
      </c>
      <c r="J116" t="s">
        <v>2</v>
      </c>
      <c r="L116">
        <v>16.600000000000001</v>
      </c>
      <c r="M116">
        <v>8.93</v>
      </c>
      <c r="N116">
        <v>91.4</v>
      </c>
    </row>
    <row r="117" spans="1:15">
      <c r="A117">
        <v>20</v>
      </c>
      <c r="B117" s="2">
        <v>42285</v>
      </c>
      <c r="C117" t="s">
        <v>32</v>
      </c>
      <c r="D117" t="s">
        <v>31</v>
      </c>
      <c r="E117" t="s">
        <v>4</v>
      </c>
      <c r="F117">
        <v>85.7</v>
      </c>
      <c r="G117">
        <v>50</v>
      </c>
      <c r="H117" t="s">
        <v>3</v>
      </c>
      <c r="I117" t="s">
        <v>2</v>
      </c>
      <c r="J117" t="s">
        <v>2</v>
      </c>
      <c r="K117" t="s">
        <v>1</v>
      </c>
      <c r="L117">
        <v>14.1</v>
      </c>
      <c r="M117">
        <v>8.82</v>
      </c>
      <c r="N117">
        <v>89</v>
      </c>
      <c r="O117" s="19">
        <v>8.1</v>
      </c>
    </row>
    <row r="118" spans="1:15">
      <c r="A118">
        <v>20</v>
      </c>
      <c r="B118" s="2">
        <v>42285</v>
      </c>
      <c r="C118" t="s">
        <v>32</v>
      </c>
      <c r="D118" t="s">
        <v>31</v>
      </c>
      <c r="E118" t="s">
        <v>4</v>
      </c>
      <c r="F118">
        <v>85.7</v>
      </c>
      <c r="G118">
        <v>68</v>
      </c>
      <c r="H118" t="s">
        <v>3</v>
      </c>
      <c r="I118" t="s">
        <v>2</v>
      </c>
      <c r="J118" t="s">
        <v>2</v>
      </c>
      <c r="K118" t="s">
        <v>1</v>
      </c>
      <c r="L118">
        <v>9.4</v>
      </c>
      <c r="M118">
        <v>10.93</v>
      </c>
      <c r="N118">
        <v>94.1</v>
      </c>
      <c r="O118" s="19">
        <v>8.4</v>
      </c>
    </row>
    <row r="119" spans="1:15">
      <c r="A119">
        <v>21</v>
      </c>
      <c r="B119" s="2">
        <v>42297</v>
      </c>
      <c r="C119" t="s">
        <v>61</v>
      </c>
      <c r="D119" t="s">
        <v>62</v>
      </c>
      <c r="E119" t="s">
        <v>4</v>
      </c>
      <c r="F119">
        <v>89.5</v>
      </c>
      <c r="G119">
        <v>10</v>
      </c>
      <c r="H119" t="s">
        <v>7</v>
      </c>
      <c r="I119" t="s">
        <v>2</v>
      </c>
      <c r="J119" t="s">
        <v>2</v>
      </c>
      <c r="K119" t="s">
        <v>1</v>
      </c>
      <c r="L119">
        <v>11.6</v>
      </c>
      <c r="M119">
        <v>9.99</v>
      </c>
      <c r="O119" s="19">
        <v>9.5</v>
      </c>
    </row>
    <row r="120" spans="1:15">
      <c r="A120">
        <v>21</v>
      </c>
      <c r="B120" s="2">
        <v>42297</v>
      </c>
      <c r="C120" t="s">
        <v>61</v>
      </c>
      <c r="D120" t="s">
        <v>62</v>
      </c>
      <c r="E120" t="s">
        <v>4</v>
      </c>
      <c r="F120">
        <v>89.5</v>
      </c>
      <c r="G120">
        <v>15</v>
      </c>
      <c r="H120" t="s">
        <v>7</v>
      </c>
      <c r="I120" t="s">
        <v>2</v>
      </c>
      <c r="J120" t="s">
        <v>2</v>
      </c>
      <c r="L120">
        <v>11.5</v>
      </c>
      <c r="M120">
        <v>10.199999999999999</v>
      </c>
    </row>
    <row r="121" spans="1:15">
      <c r="A121">
        <v>21</v>
      </c>
      <c r="B121" s="2">
        <v>42297</v>
      </c>
      <c r="C121" t="s">
        <v>61</v>
      </c>
      <c r="D121" t="s">
        <v>62</v>
      </c>
      <c r="E121" t="s">
        <v>4</v>
      </c>
      <c r="F121">
        <v>89.5</v>
      </c>
      <c r="G121">
        <v>20</v>
      </c>
      <c r="H121" t="s">
        <v>7</v>
      </c>
      <c r="I121" t="s">
        <v>2</v>
      </c>
      <c r="J121" t="s">
        <v>2</v>
      </c>
      <c r="K121" t="s">
        <v>1</v>
      </c>
      <c r="L121">
        <v>11.3</v>
      </c>
      <c r="M121">
        <v>10.18</v>
      </c>
      <c r="O121" s="19">
        <v>8.6999999999999993</v>
      </c>
    </row>
    <row r="122" spans="1:15">
      <c r="A122">
        <v>21</v>
      </c>
      <c r="B122" s="2">
        <v>42297</v>
      </c>
      <c r="C122" t="s">
        <v>61</v>
      </c>
      <c r="D122" t="s">
        <v>62</v>
      </c>
      <c r="E122" t="s">
        <v>4</v>
      </c>
      <c r="F122">
        <v>89.5</v>
      </c>
      <c r="G122">
        <v>25</v>
      </c>
      <c r="H122" t="s">
        <v>7</v>
      </c>
      <c r="I122" t="s">
        <v>2</v>
      </c>
      <c r="J122" t="s">
        <v>2</v>
      </c>
      <c r="L122">
        <v>11.2</v>
      </c>
      <c r="M122">
        <v>10.1</v>
      </c>
    </row>
    <row r="123" spans="1:15">
      <c r="A123">
        <v>21</v>
      </c>
      <c r="B123" s="2">
        <v>42297</v>
      </c>
      <c r="C123" t="s">
        <v>61</v>
      </c>
      <c r="D123" t="s">
        <v>62</v>
      </c>
      <c r="E123" t="s">
        <v>4</v>
      </c>
      <c r="F123">
        <v>89.5</v>
      </c>
      <c r="G123">
        <v>30</v>
      </c>
      <c r="H123" t="s">
        <v>7</v>
      </c>
      <c r="I123" t="s">
        <v>2</v>
      </c>
      <c r="J123" t="s">
        <v>2</v>
      </c>
      <c r="L123">
        <v>11.1</v>
      </c>
      <c r="M123">
        <v>10.15</v>
      </c>
    </row>
    <row r="124" spans="1:15">
      <c r="A124">
        <v>21</v>
      </c>
      <c r="B124" s="2">
        <v>42297</v>
      </c>
      <c r="C124" t="s">
        <v>61</v>
      </c>
      <c r="D124" t="s">
        <v>62</v>
      </c>
      <c r="E124" t="s">
        <v>4</v>
      </c>
      <c r="F124">
        <v>89.5</v>
      </c>
      <c r="G124">
        <v>35</v>
      </c>
      <c r="H124" t="s">
        <v>7</v>
      </c>
      <c r="I124" t="s">
        <v>2</v>
      </c>
      <c r="J124" t="s">
        <v>2</v>
      </c>
      <c r="L124">
        <v>11</v>
      </c>
      <c r="M124">
        <v>10.210000000000001</v>
      </c>
    </row>
    <row r="125" spans="1:15">
      <c r="A125">
        <v>21</v>
      </c>
      <c r="B125" s="2">
        <v>42297</v>
      </c>
      <c r="C125" t="s">
        <v>61</v>
      </c>
      <c r="D125" t="s">
        <v>62</v>
      </c>
      <c r="E125" t="s">
        <v>4</v>
      </c>
      <c r="F125">
        <v>89.5</v>
      </c>
      <c r="G125">
        <v>40</v>
      </c>
      <c r="H125" t="s">
        <v>7</v>
      </c>
      <c r="I125" t="s">
        <v>2</v>
      </c>
      <c r="J125" t="s">
        <v>2</v>
      </c>
      <c r="L125">
        <v>11</v>
      </c>
      <c r="M125">
        <v>10.130000000000001</v>
      </c>
    </row>
    <row r="126" spans="1:15">
      <c r="A126">
        <v>21</v>
      </c>
      <c r="B126" s="2">
        <v>42297</v>
      </c>
      <c r="C126" t="s">
        <v>61</v>
      </c>
      <c r="D126" t="s">
        <v>62</v>
      </c>
      <c r="E126" t="s">
        <v>4</v>
      </c>
      <c r="F126">
        <v>89.5</v>
      </c>
      <c r="G126">
        <v>45</v>
      </c>
      <c r="H126" t="s">
        <v>7</v>
      </c>
      <c r="I126" t="s">
        <v>2</v>
      </c>
      <c r="J126" t="s">
        <v>2</v>
      </c>
      <c r="L126">
        <v>10.9</v>
      </c>
      <c r="M126">
        <v>10.199999999999999</v>
      </c>
    </row>
    <row r="127" spans="1:15">
      <c r="A127">
        <v>22</v>
      </c>
      <c r="B127" s="2">
        <v>42300</v>
      </c>
      <c r="C127" t="s">
        <v>61</v>
      </c>
      <c r="D127" t="s">
        <v>62</v>
      </c>
      <c r="E127" t="s">
        <v>4</v>
      </c>
      <c r="F127">
        <v>70.400000000000006</v>
      </c>
      <c r="G127">
        <v>0</v>
      </c>
      <c r="H127" t="s">
        <v>7</v>
      </c>
      <c r="I127" t="s">
        <v>2</v>
      </c>
      <c r="J127" t="s">
        <v>2</v>
      </c>
      <c r="K127" t="s">
        <v>1</v>
      </c>
      <c r="L127">
        <v>11.4</v>
      </c>
      <c r="M127">
        <v>10.47</v>
      </c>
      <c r="N127">
        <v>95.8</v>
      </c>
      <c r="O127" s="19">
        <v>8.4</v>
      </c>
    </row>
    <row r="128" spans="1:15">
      <c r="A128">
        <v>22</v>
      </c>
      <c r="B128" s="2">
        <v>42300</v>
      </c>
      <c r="C128" t="s">
        <v>61</v>
      </c>
      <c r="D128" t="s">
        <v>62</v>
      </c>
      <c r="E128" t="s">
        <v>4</v>
      </c>
      <c r="F128">
        <v>70.400000000000006</v>
      </c>
      <c r="G128">
        <v>10</v>
      </c>
      <c r="H128" t="s">
        <v>7</v>
      </c>
      <c r="I128" t="s">
        <v>2</v>
      </c>
      <c r="J128" t="s">
        <v>2</v>
      </c>
      <c r="L128">
        <v>11.4</v>
      </c>
      <c r="M128">
        <v>10.5</v>
      </c>
      <c r="N128">
        <v>95.7</v>
      </c>
    </row>
    <row r="129" spans="1:15">
      <c r="A129">
        <v>22</v>
      </c>
      <c r="B129" s="2">
        <v>42300</v>
      </c>
      <c r="C129" t="s">
        <v>61</v>
      </c>
      <c r="D129" t="s">
        <v>62</v>
      </c>
      <c r="E129" t="s">
        <v>4</v>
      </c>
      <c r="F129">
        <v>70.400000000000006</v>
      </c>
      <c r="G129">
        <v>40</v>
      </c>
      <c r="H129" t="s">
        <v>7</v>
      </c>
      <c r="I129" t="s">
        <v>2</v>
      </c>
      <c r="J129" t="s">
        <v>2</v>
      </c>
      <c r="L129">
        <v>11.4</v>
      </c>
      <c r="M129">
        <v>10.62</v>
      </c>
      <c r="N129">
        <v>97.8</v>
      </c>
    </row>
    <row r="130" spans="1:15">
      <c r="A130">
        <v>22</v>
      </c>
      <c r="B130" s="2">
        <v>42300</v>
      </c>
      <c r="C130" t="s">
        <v>61</v>
      </c>
      <c r="D130" t="s">
        <v>62</v>
      </c>
      <c r="E130" t="s">
        <v>4</v>
      </c>
      <c r="F130">
        <v>70.400000000000006</v>
      </c>
      <c r="G130">
        <v>70</v>
      </c>
      <c r="H130" t="s">
        <v>3</v>
      </c>
      <c r="I130" t="s">
        <v>2</v>
      </c>
      <c r="J130" t="s">
        <v>2</v>
      </c>
      <c r="K130" t="s">
        <v>1</v>
      </c>
      <c r="L130">
        <v>11.1</v>
      </c>
      <c r="M130">
        <v>11.75</v>
      </c>
      <c r="N130">
        <v>102.2</v>
      </c>
      <c r="O130" s="19">
        <v>7.7</v>
      </c>
    </row>
  </sheetData>
  <sortState ref="A2:P118">
    <sortCondition ref="A2:A118"/>
    <sortCondition ref="G2:G11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9" workbookViewId="0">
      <selection activeCell="V37" sqref="V37"/>
    </sheetView>
  </sheetViews>
  <sheetFormatPr baseColWidth="10" defaultColWidth="8.83203125" defaultRowHeight="15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Notes</vt:lpstr>
      <vt:lpstr>Hydro profile</vt:lpstr>
      <vt:lpstr>Fig 1 DO Temp profiles</vt:lpstr>
      <vt:lpstr>Fig 2 All temp profiles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Jeanie Williams</cp:lastModifiedBy>
  <dcterms:created xsi:type="dcterms:W3CDTF">2015-10-02T17:18:50Z</dcterms:created>
  <dcterms:modified xsi:type="dcterms:W3CDTF">2015-12-02T21:52:29Z</dcterms:modified>
</cp:coreProperties>
</file>